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420" windowHeight="6540" activeTab="4"/>
  </bookViews>
  <sheets>
    <sheet name="RdBとSWR" sheetId="1" r:id="rId1"/>
    <sheet name="ρ" sheetId="2" r:id="rId2"/>
    <sheet name="減衰特性" sheetId="3" r:id="rId3"/>
    <sheet name="n見積" sheetId="4" r:id="rId4"/>
    <sheet name="部品定数" sheetId="5" r:id="rId5"/>
  </sheets>
  <definedNames/>
  <calcPr fullCalcOnLoad="1"/>
</workbook>
</file>

<file path=xl/sharedStrings.xml><?xml version="1.0" encoding="utf-8"?>
<sst xmlns="http://schemas.openxmlformats.org/spreadsheetml/2006/main" count="149" uniqueCount="54">
  <si>
    <t>ρ</t>
  </si>
  <si>
    <t>SWR</t>
  </si>
  <si>
    <t>[%]</t>
  </si>
  <si>
    <t>[dB]</t>
  </si>
  <si>
    <t>A(ρ)</t>
  </si>
  <si>
    <t>[dB]</t>
  </si>
  <si>
    <t>ε</t>
  </si>
  <si>
    <t>Amin</t>
  </si>
  <si>
    <t>k</t>
  </si>
  <si>
    <t>q</t>
  </si>
  <si>
    <t>Ap</t>
  </si>
  <si>
    <t>ρ</t>
  </si>
  <si>
    <t>減衰差</t>
  </si>
  <si>
    <t>Ap=ﾘｯﾌﾟﾙ</t>
  </si>
  <si>
    <t>ATT(Aｐ）</t>
  </si>
  <si>
    <t>n</t>
  </si>
  <si>
    <t>Ωs</t>
  </si>
  <si>
    <t>10nLog(q)</t>
  </si>
  <si>
    <t>Ωs</t>
  </si>
  <si>
    <t>段数n</t>
  </si>
  <si>
    <t>SWR</t>
  </si>
  <si>
    <t>ρ</t>
  </si>
  <si>
    <t>RdB[dB]</t>
  </si>
  <si>
    <t>Aρ[dB]</t>
  </si>
  <si>
    <t>SWR</t>
  </si>
  <si>
    <t>阻止域限界周波数Ωs</t>
  </si>
  <si>
    <t>最低減衰量 Amin</t>
  </si>
  <si>
    <t>段数 n</t>
  </si>
  <si>
    <t>項目</t>
  </si>
  <si>
    <t>Amin+Ap</t>
  </si>
  <si>
    <t>n=3</t>
  </si>
  <si>
    <t>RdB</t>
  </si>
  <si>
    <t>L1,C1</t>
  </si>
  <si>
    <t>L2,C2</t>
  </si>
  <si>
    <t>C2,L2</t>
  </si>
  <si>
    <t>L3,C3</t>
  </si>
  <si>
    <t>Ω極</t>
  </si>
  <si>
    <t>[H],[F]</t>
  </si>
  <si>
    <t>n=4</t>
  </si>
  <si>
    <t>C3,L3</t>
  </si>
  <si>
    <t>L4,C4</t>
  </si>
  <si>
    <t>n=5</t>
  </si>
  <si>
    <t>C4,L4</t>
  </si>
  <si>
    <t>L5,C5</t>
  </si>
  <si>
    <t>Ω極1</t>
  </si>
  <si>
    <t>Ω極2</t>
  </si>
  <si>
    <t>n=6</t>
  </si>
  <si>
    <t>C1,L1</t>
  </si>
  <si>
    <t>C5,L5</t>
  </si>
  <si>
    <t>L6,C6</t>
  </si>
  <si>
    <t>n=7</t>
  </si>
  <si>
    <t>C6,L6</t>
  </si>
  <si>
    <t>L7,C7</t>
  </si>
  <si>
    <t>Ω極3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</si>
</sst>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.0_ "/>
    <numFmt numFmtId="179" formatCode="0.000_ "/>
    <numFmt numFmtId="180" formatCode="0.0_);[Red]\(0.0\)"/>
  </numFmts>
  <fonts count="4">
    <font>
      <sz val="10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8" fontId="0" fillId="0" borderId="7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9" fontId="0" fillId="0" borderId="21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80" fontId="0" fillId="0" borderId="1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9" fontId="0" fillId="0" borderId="4" xfId="0" applyNumberFormat="1" applyFill="1" applyBorder="1" applyAlignment="1">
      <alignment vertical="center"/>
    </xf>
    <xf numFmtId="17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9" fontId="0" fillId="0" borderId="28" xfId="0" applyNumberFormat="1" applyBorder="1" applyAlignment="1">
      <alignment horizontal="center" vertical="center"/>
    </xf>
    <xf numFmtId="178" fontId="0" fillId="0" borderId="1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9" fontId="0" fillId="0" borderId="29" xfId="0" applyNumberFormat="1" applyBorder="1" applyAlignment="1">
      <alignment horizontal="center" vertical="center"/>
    </xf>
    <xf numFmtId="178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9" fontId="0" fillId="0" borderId="31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78" fontId="0" fillId="0" borderId="35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42" xfId="0" applyNumberFormat="1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178" fontId="0" fillId="0" borderId="4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ゴシック"/>
                <a:ea typeface="ＭＳ ゴシック"/>
                <a:cs typeface="ＭＳ ゴシック"/>
              </a:rPr>
              <a:t>楕円関数フィルタ　帯域内リップルとVSWRの関係</a:t>
            </a:r>
          </a:p>
        </c:rich>
      </c:tx>
      <c:layout>
        <c:manualLayout>
          <c:xMode val="factor"/>
          <c:yMode val="factor"/>
          <c:x val="-0.00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9"/>
          <c:w val="0.9325"/>
          <c:h val="0.78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RdBとSWR!$B$3:$B$73</c:f>
              <c:numCache/>
            </c:numRef>
          </c:xVal>
          <c:yVal>
            <c:numRef>
              <c:f>RdBとSWR!$D$3:$D$73</c:f>
              <c:numCache/>
            </c:numRef>
          </c:yVal>
          <c:smooth val="1"/>
        </c:ser>
        <c:axId val="62307767"/>
        <c:axId val="23898992"/>
      </c:scatterChart>
      <c:valAx>
        <c:axId val="62307767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帯域内リップル[dB]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898992"/>
        <c:crosses val="autoZero"/>
        <c:crossBetween val="midCat"/>
        <c:dispUnits/>
      </c:valAx>
      <c:valAx>
        <c:axId val="23898992"/>
        <c:scaling>
          <c:orientation val="minMax"/>
          <c:max val="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VSWR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0776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ゴシック"/>
                <a:ea typeface="ＭＳ ゴシック"/>
                <a:cs typeface="ＭＳ ゴシック"/>
              </a:rPr>
              <a:t>楕円関数フィルタ　帯域内リップルとApの関係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RdBとSWR!$B$3:$B$73</c:f>
              <c:numCache/>
            </c:numRef>
          </c:xVal>
          <c:yVal>
            <c:numRef>
              <c:f>RdBとSWR!$E$3:$E$73</c:f>
              <c:numCache/>
            </c:numRef>
          </c:yVal>
          <c:smooth val="1"/>
        </c:ser>
        <c:axId val="13764337"/>
        <c:axId val="56770170"/>
      </c:scatterChart>
      <c:valAx>
        <c:axId val="13764337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帯域内リップル[dB]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770170"/>
        <c:crosses val="autoZero"/>
        <c:crossBetween val="midCat"/>
        <c:dispUnits/>
      </c:valAx>
      <c:valAx>
        <c:axId val="56770170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Ap[dB]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764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楕円関数フィルタ段数見積グラフ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n=3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'n見積'!$B$14:$B$118</c:f>
              <c:numCache/>
            </c:numRef>
          </c:xVal>
          <c:yVal>
            <c:numRef>
              <c:f>'n見積'!$C$14:$C$118</c:f>
              <c:numCache/>
            </c:numRef>
          </c:yVal>
          <c:smooth val="1"/>
        </c:ser>
        <c:ser>
          <c:idx val="1"/>
          <c:order val="1"/>
          <c:tx>
            <c:v>n=4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'n見積'!$B$14:$B$118</c:f>
              <c:numCache/>
            </c:numRef>
          </c:xVal>
          <c:yVal>
            <c:numRef>
              <c:f>'n見積'!$D$14:$D$118</c:f>
              <c:numCache/>
            </c:numRef>
          </c:yVal>
          <c:smooth val="1"/>
        </c:ser>
        <c:ser>
          <c:idx val="2"/>
          <c:order val="2"/>
          <c:tx>
            <c:v>n=5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'n見積'!$B$14:$B$118</c:f>
              <c:numCache/>
            </c:numRef>
          </c:xVal>
          <c:yVal>
            <c:numRef>
              <c:f>'n見積'!$E$14:$E$118</c:f>
              <c:numCache/>
            </c:numRef>
          </c:yVal>
          <c:smooth val="1"/>
        </c:ser>
        <c:ser>
          <c:idx val="3"/>
          <c:order val="3"/>
          <c:tx>
            <c:v>n=6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'n見積'!$B$14:$B$118</c:f>
              <c:numCache/>
            </c:numRef>
          </c:xVal>
          <c:yVal>
            <c:numRef>
              <c:f>'n見積'!$F$14:$F$118</c:f>
              <c:numCache/>
            </c:numRef>
          </c:yVal>
          <c:smooth val="1"/>
        </c:ser>
        <c:ser>
          <c:idx val="4"/>
          <c:order val="4"/>
          <c:tx>
            <c:v>n=7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'n見積'!$B$14:$B$118</c:f>
              <c:numCache/>
            </c:numRef>
          </c:xVal>
          <c:yVal>
            <c:numRef>
              <c:f>'n見積'!$G$14:$G$118</c:f>
              <c:numCache/>
            </c:numRef>
          </c:yVal>
          <c:smooth val="1"/>
        </c:ser>
        <c:ser>
          <c:idx val="5"/>
          <c:order val="5"/>
          <c:tx>
            <c:v>n=8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'n見積'!$B$14:$B$118</c:f>
              <c:numCache/>
            </c:numRef>
          </c:xVal>
          <c:yVal>
            <c:numRef>
              <c:f>'n見積'!$H$14:$H$118</c:f>
              <c:numCache/>
            </c:numRef>
          </c:yVal>
          <c:smooth val="1"/>
        </c:ser>
        <c:ser>
          <c:idx val="6"/>
          <c:order val="6"/>
          <c:tx>
            <c:v>n=9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'n見積'!$B$14:$B$118</c:f>
              <c:numCache/>
            </c:numRef>
          </c:xVal>
          <c:yVal>
            <c:numRef>
              <c:f>'n見積'!$I$14:$I$118</c:f>
              <c:numCache/>
            </c:numRef>
          </c:yVal>
          <c:smooth val="1"/>
        </c:ser>
        <c:ser>
          <c:idx val="7"/>
          <c:order val="7"/>
          <c:tx>
            <c:v>n=10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'n見積'!$B$14:$B$118</c:f>
              <c:numCache/>
            </c:numRef>
          </c:xVal>
          <c:yVal>
            <c:numRef>
              <c:f>'n見積'!$J$14:$J$118</c:f>
              <c:numCache/>
            </c:numRef>
          </c:yVal>
          <c:smooth val="1"/>
        </c:ser>
        <c:ser>
          <c:idx val="8"/>
          <c:order val="8"/>
          <c:tx>
            <c:v>n=11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'n見積'!$B$14:$B$118</c:f>
              <c:numCache/>
            </c:numRef>
          </c:xVal>
          <c:yVal>
            <c:numRef>
              <c:f>'n見積'!$K$14:$K$118</c:f>
              <c:numCache/>
            </c:numRef>
          </c:yVal>
          <c:smooth val="1"/>
        </c:ser>
        <c:ser>
          <c:idx val="9"/>
          <c:order val="9"/>
          <c:tx>
            <c:v>n=12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'n見積'!$B$14:$B$118</c:f>
              <c:numCache/>
            </c:numRef>
          </c:xVal>
          <c:yVal>
            <c:numRef>
              <c:f>'n見積'!$L$14:$L$118</c:f>
              <c:numCache/>
            </c:numRef>
          </c:yVal>
          <c:smooth val="1"/>
        </c:ser>
        <c:axId val="41169483"/>
        <c:axId val="34981028"/>
      </c:scatterChart>
      <c:valAx>
        <c:axId val="41169483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Ωs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981028"/>
        <c:crosses val="autoZero"/>
        <c:crossBetween val="midCat"/>
        <c:dispUnits/>
      </c:valAx>
      <c:valAx>
        <c:axId val="34981028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Amin+Ap[dB]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16948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楕円関数フィルタ段数見積グラフ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n=3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'n見積'!$B$14:$B$48</c:f>
              <c:numCache/>
            </c:numRef>
          </c:xVal>
          <c:yVal>
            <c:numRef>
              <c:f>'n見積'!$C$14:$C$48</c:f>
              <c:numCache/>
            </c:numRef>
          </c:yVal>
          <c:smooth val="1"/>
        </c:ser>
        <c:ser>
          <c:idx val="1"/>
          <c:order val="1"/>
          <c:tx>
            <c:v>n=4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'n見積'!$B$14:$B$48</c:f>
              <c:numCache/>
            </c:numRef>
          </c:xVal>
          <c:yVal>
            <c:numRef>
              <c:f>'n見積'!$D$14:$D$48</c:f>
              <c:numCache/>
            </c:numRef>
          </c:yVal>
          <c:smooth val="1"/>
        </c:ser>
        <c:ser>
          <c:idx val="2"/>
          <c:order val="2"/>
          <c:tx>
            <c:v>n=5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'n見積'!$B$14:$B$48</c:f>
              <c:numCache/>
            </c:numRef>
          </c:xVal>
          <c:yVal>
            <c:numRef>
              <c:f>'n見積'!$E$14:$E$48</c:f>
              <c:numCache/>
            </c:numRef>
          </c:yVal>
          <c:smooth val="1"/>
        </c:ser>
        <c:ser>
          <c:idx val="3"/>
          <c:order val="3"/>
          <c:tx>
            <c:v>n=6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'n見積'!$B$14:$B$48</c:f>
              <c:numCache/>
            </c:numRef>
          </c:xVal>
          <c:yVal>
            <c:numRef>
              <c:f>'n見積'!$F$14:$F$48</c:f>
              <c:numCache/>
            </c:numRef>
          </c:yVal>
          <c:smooth val="1"/>
        </c:ser>
        <c:ser>
          <c:idx val="4"/>
          <c:order val="4"/>
          <c:tx>
            <c:v>n=7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'n見積'!$B$14:$B$48</c:f>
              <c:numCache/>
            </c:numRef>
          </c:xVal>
          <c:yVal>
            <c:numRef>
              <c:f>'n見積'!$G$14:$G$48</c:f>
              <c:numCache/>
            </c:numRef>
          </c:yVal>
          <c:smooth val="1"/>
        </c:ser>
        <c:ser>
          <c:idx val="5"/>
          <c:order val="5"/>
          <c:tx>
            <c:v>n=8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'n見積'!$B$14:$B$48</c:f>
              <c:numCache/>
            </c:numRef>
          </c:xVal>
          <c:yVal>
            <c:numRef>
              <c:f>'n見積'!$H$14:$H$48</c:f>
              <c:numCache/>
            </c:numRef>
          </c:yVal>
          <c:smooth val="1"/>
        </c:ser>
        <c:ser>
          <c:idx val="6"/>
          <c:order val="6"/>
          <c:tx>
            <c:v>n=9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'n見積'!$B$14:$B$48</c:f>
              <c:numCache/>
            </c:numRef>
          </c:xVal>
          <c:yVal>
            <c:numRef>
              <c:f>'n見積'!$I$14:$I$48</c:f>
              <c:numCache/>
            </c:numRef>
          </c:yVal>
          <c:smooth val="1"/>
        </c:ser>
        <c:ser>
          <c:idx val="7"/>
          <c:order val="7"/>
          <c:tx>
            <c:v>n=10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'n見積'!$B$14:$B$48</c:f>
              <c:numCache/>
            </c:numRef>
          </c:xVal>
          <c:yVal>
            <c:numRef>
              <c:f>'n見積'!$J$14:$J$48</c:f>
              <c:numCache/>
            </c:numRef>
          </c:yVal>
          <c:smooth val="1"/>
        </c:ser>
        <c:ser>
          <c:idx val="8"/>
          <c:order val="8"/>
          <c:tx>
            <c:v>n=11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'n見積'!$B$14:$B$48</c:f>
              <c:numCache/>
            </c:numRef>
          </c:xVal>
          <c:yVal>
            <c:numRef>
              <c:f>'n見積'!$K$14:$K$48</c:f>
              <c:numCache/>
            </c:numRef>
          </c:yVal>
          <c:smooth val="1"/>
        </c:ser>
        <c:ser>
          <c:idx val="9"/>
          <c:order val="9"/>
          <c:tx>
            <c:v>n=12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'n見積'!$B$14:$B$48</c:f>
              <c:numCache/>
            </c:numRef>
          </c:xVal>
          <c:yVal>
            <c:numRef>
              <c:f>'n見積'!$L$14:$L$48</c:f>
              <c:numCache/>
            </c:numRef>
          </c:yVal>
          <c:smooth val="1"/>
        </c:ser>
        <c:axId val="46393797"/>
        <c:axId val="14890990"/>
      </c:scatterChart>
      <c:valAx>
        <c:axId val="46393797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Ωs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890990"/>
        <c:crosses val="autoZero"/>
        <c:crossBetween val="midCat"/>
        <c:dispUnits/>
        <c:majorUnit val="0.05"/>
      </c:valAx>
      <c:valAx>
        <c:axId val="14890990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Amin+Ap[dB]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393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85725</xdr:rowOff>
    </xdr:from>
    <xdr:to>
      <xdr:col>15</xdr:col>
      <xdr:colOff>476250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609975" y="247650"/>
        <a:ext cx="66008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28</xdr:row>
      <xdr:rowOff>95250</xdr:rowOff>
    </xdr:from>
    <xdr:to>
      <xdr:col>15</xdr:col>
      <xdr:colOff>533400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667125" y="4371975"/>
        <a:ext cx="6600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38</xdr:row>
      <xdr:rowOff>114300</xdr:rowOff>
    </xdr:from>
    <xdr:to>
      <xdr:col>21</xdr:col>
      <xdr:colOff>647700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7381875" y="5962650"/>
        <a:ext cx="66008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200025</xdr:colOff>
      <xdr:row>12</xdr:row>
      <xdr:rowOff>114300</xdr:rowOff>
    </xdr:from>
    <xdr:to>
      <xdr:col>21</xdr:col>
      <xdr:colOff>628650</xdr:colOff>
      <xdr:row>38</xdr:row>
      <xdr:rowOff>9525</xdr:rowOff>
    </xdr:to>
    <xdr:graphicFrame>
      <xdr:nvGraphicFramePr>
        <xdr:cNvPr id="2" name="Chart 3"/>
        <xdr:cNvGraphicFramePr/>
      </xdr:nvGraphicFramePr>
      <xdr:xfrm>
        <a:off x="7362825" y="1990725"/>
        <a:ext cx="66008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3"/>
  <sheetViews>
    <sheetView workbookViewId="0" topLeftCell="A1">
      <selection activeCell="J98" sqref="J98"/>
    </sheetView>
  </sheetViews>
  <sheetFormatPr defaultColWidth="9.00390625" defaultRowHeight="12.75"/>
  <cols>
    <col min="1" max="1" width="1.75390625" style="0" customWidth="1"/>
  </cols>
  <sheetData>
    <row r="2" spans="2:5" ht="12">
      <c r="B2" t="s">
        <v>22</v>
      </c>
      <c r="C2" t="s">
        <v>21</v>
      </c>
      <c r="D2" t="s">
        <v>20</v>
      </c>
      <c r="E2" t="s">
        <v>23</v>
      </c>
    </row>
    <row r="3" spans="2:5" ht="12">
      <c r="B3">
        <v>0.001</v>
      </c>
      <c r="C3">
        <f>SQRT(1-10^(-B3/10))</f>
        <v>0.015173397834478462</v>
      </c>
      <c r="D3">
        <f aca="true" t="shared" si="0" ref="D3:D34">(1+C3)/(1-C3)</f>
        <v>1.0308143541230788</v>
      </c>
      <c r="E3">
        <f>-20*LOG(C3)</f>
        <v>36.378343103412355</v>
      </c>
    </row>
    <row r="4" spans="2:5" ht="12">
      <c r="B4">
        <f>B3+0.001</f>
        <v>0.002</v>
      </c>
      <c r="C4">
        <f aca="true" t="shared" si="1" ref="C4:C67">SQRT(1-10^(-B4/10))</f>
        <v>0.02145718986522201</v>
      </c>
      <c r="D4">
        <f t="shared" si="0"/>
        <v>1.0438553932295853</v>
      </c>
      <c r="E4">
        <f aca="true" t="shared" si="2" ref="E4:E67">-20*LOG(C4)</f>
        <v>33.368543117988835</v>
      </c>
    </row>
    <row r="5" spans="2:5" ht="12">
      <c r="B5">
        <f aca="true" t="shared" si="3" ref="B5:B11">B4+0.001</f>
        <v>0.003</v>
      </c>
      <c r="C5">
        <f t="shared" si="1"/>
        <v>0.026278070656158583</v>
      </c>
      <c r="D5">
        <f t="shared" si="0"/>
        <v>1.0539744866871108</v>
      </c>
      <c r="E5">
        <f t="shared" si="2"/>
        <v>31.608130479461902</v>
      </c>
    </row>
    <row r="6" spans="2:5" ht="12">
      <c r="B6">
        <f t="shared" si="3"/>
        <v>0.004</v>
      </c>
      <c r="C6">
        <f t="shared" si="1"/>
        <v>0.030341555918214125</v>
      </c>
      <c r="D6">
        <f t="shared" si="0"/>
        <v>1.0625819454332621</v>
      </c>
      <c r="E6">
        <f t="shared" si="2"/>
        <v>30.359243046220623</v>
      </c>
    </row>
    <row r="7" spans="2:5" ht="12">
      <c r="B7">
        <f t="shared" si="3"/>
        <v>0.005</v>
      </c>
      <c r="C7">
        <f t="shared" si="1"/>
        <v>0.03392093842296993</v>
      </c>
      <c r="D7">
        <f t="shared" si="0"/>
        <v>1.0702239387480303</v>
      </c>
      <c r="E7">
        <f t="shared" si="2"/>
        <v>29.390642829792316</v>
      </c>
    </row>
    <row r="8" spans="2:5" ht="12">
      <c r="B8">
        <f t="shared" si="3"/>
        <v>0.006</v>
      </c>
      <c r="C8">
        <f t="shared" si="1"/>
        <v>0.037156387788309986</v>
      </c>
      <c r="D8">
        <f t="shared" si="0"/>
        <v>1.0771805250968227</v>
      </c>
      <c r="E8">
        <f t="shared" si="2"/>
        <v>28.599330263781468</v>
      </c>
    </row>
    <row r="9" spans="2:5" ht="12">
      <c r="B9">
        <f t="shared" si="3"/>
        <v>0.007</v>
      </c>
      <c r="C9">
        <f t="shared" si="1"/>
        <v>0.04013117613118649</v>
      </c>
      <c r="D9">
        <f t="shared" si="0"/>
        <v>1.0836180426601107</v>
      </c>
      <c r="E9">
        <f t="shared" si="2"/>
        <v>27.930362242751908</v>
      </c>
    </row>
    <row r="10" spans="2:5" ht="12">
      <c r="B10">
        <f t="shared" si="3"/>
        <v>0.008</v>
      </c>
      <c r="C10">
        <f t="shared" si="1"/>
        <v>0.04289956303129258</v>
      </c>
      <c r="D10">
        <f t="shared" si="0"/>
        <v>1.0896448509984227</v>
      </c>
      <c r="E10">
        <f t="shared" si="2"/>
        <v>27.35094262906304</v>
      </c>
    </row>
    <row r="11" spans="2:5" ht="12">
      <c r="B11">
        <f t="shared" si="3"/>
        <v>0.009000000000000001</v>
      </c>
      <c r="C11">
        <f t="shared" si="1"/>
        <v>0.04549923952630794</v>
      </c>
      <c r="D11">
        <f t="shared" si="0"/>
        <v>1.095336203826025</v>
      </c>
      <c r="E11">
        <f t="shared" si="2"/>
        <v>26.839917241489903</v>
      </c>
    </row>
    <row r="12" spans="2:5" ht="12">
      <c r="B12">
        <f>B11+0.001</f>
        <v>0.010000000000000002</v>
      </c>
      <c r="C12">
        <f t="shared" si="1"/>
        <v>0.04795764983239499</v>
      </c>
      <c r="D12">
        <f t="shared" si="0"/>
        <v>1.1007468834216296</v>
      </c>
      <c r="E12">
        <f t="shared" si="2"/>
        <v>26.38284215359508</v>
      </c>
    </row>
    <row r="13" spans="2:5" ht="12">
      <c r="B13">
        <f>B12+0.005</f>
        <v>0.015000000000000003</v>
      </c>
      <c r="C13">
        <f t="shared" si="1"/>
        <v>0.058718990669388564</v>
      </c>
      <c r="D13">
        <f t="shared" si="0"/>
        <v>1.1247639973341146</v>
      </c>
      <c r="E13">
        <f t="shared" si="2"/>
        <v>24.624428363775124</v>
      </c>
    </row>
    <row r="14" spans="2:5" ht="12">
      <c r="B14">
        <f aca="true" t="shared" si="4" ref="B14:B30">B13+0.005</f>
        <v>0.020000000000000004</v>
      </c>
      <c r="C14">
        <f t="shared" si="1"/>
        <v>0.06778335082063384</v>
      </c>
      <c r="D14">
        <f t="shared" si="0"/>
        <v>1.1454240296615679</v>
      </c>
      <c r="E14">
        <f t="shared" si="2"/>
        <v>23.37753931872433</v>
      </c>
    </row>
    <row r="15" spans="2:5" ht="12">
      <c r="B15">
        <f t="shared" si="4"/>
        <v>0.025000000000000005</v>
      </c>
      <c r="C15">
        <f t="shared" si="1"/>
        <v>0.07576229964199496</v>
      </c>
      <c r="D15">
        <f t="shared" si="0"/>
        <v>1.1639454863454461</v>
      </c>
      <c r="E15">
        <f t="shared" si="2"/>
        <v>22.410937029971233</v>
      </c>
    </row>
    <row r="16" spans="2:5" ht="12">
      <c r="B16">
        <f t="shared" si="4"/>
        <v>0.030000000000000006</v>
      </c>
      <c r="C16">
        <f t="shared" si="1"/>
        <v>0.08296958225196926</v>
      </c>
      <c r="D16">
        <f t="shared" si="0"/>
        <v>1.1809527375454332</v>
      </c>
      <c r="E16">
        <f t="shared" si="2"/>
        <v>21.62162193111804</v>
      </c>
    </row>
    <row r="17" spans="2:5" ht="12">
      <c r="B17">
        <f t="shared" si="4"/>
        <v>0.035</v>
      </c>
      <c r="C17">
        <f t="shared" si="1"/>
        <v>0.08959163331985032</v>
      </c>
      <c r="D17">
        <f t="shared" si="0"/>
        <v>1.1968163663665587</v>
      </c>
      <c r="E17">
        <f t="shared" si="2"/>
        <v>20.95465091673092</v>
      </c>
    </row>
    <row r="18" spans="2:5" ht="12">
      <c r="B18">
        <f t="shared" si="4"/>
        <v>0.04</v>
      </c>
      <c r="C18">
        <f t="shared" si="1"/>
        <v>0.09574996139546224</v>
      </c>
      <c r="D18">
        <f t="shared" si="0"/>
        <v>1.2117776219135716</v>
      </c>
      <c r="E18">
        <f t="shared" si="2"/>
        <v>20.37722784916927</v>
      </c>
    </row>
    <row r="19" spans="2:5" ht="12">
      <c r="B19">
        <f t="shared" si="4"/>
        <v>0.045</v>
      </c>
      <c r="C19">
        <f t="shared" si="1"/>
        <v>0.10152899157825362</v>
      </c>
      <c r="D19">
        <f t="shared" si="0"/>
        <v>1.2260039347437584</v>
      </c>
      <c r="E19">
        <f t="shared" si="2"/>
        <v>19.8681985472076</v>
      </c>
    </row>
    <row r="20" spans="2:5" ht="12">
      <c r="B20">
        <f t="shared" si="4"/>
        <v>0.049999999999999996</v>
      </c>
      <c r="C20">
        <f t="shared" si="1"/>
        <v>0.10699021143572553</v>
      </c>
      <c r="D20">
        <f t="shared" si="0"/>
        <v>1.239617107910402</v>
      </c>
      <c r="E20">
        <f t="shared" si="2"/>
        <v>19.413119084410255</v>
      </c>
    </row>
    <row r="21" spans="2:5" ht="12">
      <c r="B21">
        <f t="shared" si="4"/>
        <v>0.05499999999999999</v>
      </c>
      <c r="C21">
        <f t="shared" si="1"/>
        <v>0.1121800528308592</v>
      </c>
      <c r="D21">
        <f t="shared" si="0"/>
        <v>1.252709016481441</v>
      </c>
      <c r="E21">
        <f t="shared" si="2"/>
        <v>19.00168719593542</v>
      </c>
    </row>
    <row r="22" spans="2:5" ht="12">
      <c r="B22">
        <f t="shared" si="4"/>
        <v>0.05999999999999999</v>
      </c>
      <c r="C22">
        <f t="shared" si="1"/>
        <v>0.11713459936666717</v>
      </c>
      <c r="D22">
        <f t="shared" si="0"/>
        <v>1.2653509793964957</v>
      </c>
      <c r="E22">
        <f t="shared" si="2"/>
        <v>18.62629607044744</v>
      </c>
    </row>
    <row r="23" spans="2:5" ht="12">
      <c r="B23">
        <f t="shared" si="4"/>
        <v>0.06499999999999999</v>
      </c>
      <c r="C23">
        <f t="shared" si="1"/>
        <v>0.12188255492877141</v>
      </c>
      <c r="D23">
        <f t="shared" si="0"/>
        <v>1.2775996664520994</v>
      </c>
      <c r="E23">
        <f t="shared" si="2"/>
        <v>18.281169011560753</v>
      </c>
    </row>
    <row r="24" spans="2:5" ht="12">
      <c r="B24">
        <f t="shared" si="4"/>
        <v>0.06999999999999999</v>
      </c>
      <c r="C24">
        <f t="shared" si="1"/>
        <v>0.1264471994109248</v>
      </c>
      <c r="D24">
        <f t="shared" si="0"/>
        <v>1.2895009879784163</v>
      </c>
      <c r="E24">
        <f t="shared" si="2"/>
        <v>17.96181570185228</v>
      </c>
    </row>
    <row r="25" spans="2:5" ht="12">
      <c r="B25">
        <f t="shared" si="4"/>
        <v>0.075</v>
      </c>
      <c r="C25">
        <f t="shared" si="1"/>
        <v>0.1308477244737856</v>
      </c>
      <c r="D25">
        <f t="shared" si="0"/>
        <v>1.3010927501617962</v>
      </c>
      <c r="E25">
        <f t="shared" si="2"/>
        <v>17.6646765123844</v>
      </c>
    </row>
    <row r="26" spans="2:5" ht="12">
      <c r="B26">
        <f t="shared" si="4"/>
        <v>0.08</v>
      </c>
      <c r="C26">
        <f t="shared" si="1"/>
        <v>0.1351001738711521</v>
      </c>
      <c r="D26">
        <f t="shared" si="0"/>
        <v>1.3124065233677724</v>
      </c>
      <c r="E26">
        <f t="shared" si="2"/>
        <v>17.386881840990426</v>
      </c>
    </row>
    <row r="27" spans="2:5" ht="12">
      <c r="B27">
        <f t="shared" si="4"/>
        <v>0.085</v>
      </c>
      <c r="C27">
        <f t="shared" si="1"/>
        <v>0.13921812266378494</v>
      </c>
      <c r="D27">
        <f t="shared" si="0"/>
        <v>1.3234689909936554</v>
      </c>
      <c r="E27">
        <f t="shared" si="2"/>
        <v>17.1260845386783</v>
      </c>
    </row>
    <row r="28" spans="2:5" ht="12">
      <c r="B28">
        <f t="shared" si="4"/>
        <v>0.09000000000000001</v>
      </c>
      <c r="C28">
        <f t="shared" si="1"/>
        <v>0.14321317883247017</v>
      </c>
      <c r="D28">
        <f t="shared" si="0"/>
        <v>1.3343029451300754</v>
      </c>
      <c r="E28">
        <f t="shared" si="2"/>
        <v>16.880340306643355</v>
      </c>
    </row>
    <row r="29" spans="2:5" ht="12">
      <c r="B29">
        <f t="shared" si="4"/>
        <v>0.09500000000000001</v>
      </c>
      <c r="C29">
        <f t="shared" si="1"/>
        <v>0.1470953609581364</v>
      </c>
      <c r="D29">
        <f t="shared" si="0"/>
        <v>1.3449280358549358</v>
      </c>
      <c r="E29">
        <f t="shared" si="2"/>
        <v>16.64802047366856</v>
      </c>
    </row>
    <row r="30" spans="2:5" ht="12">
      <c r="B30">
        <f t="shared" si="4"/>
        <v>0.10000000000000002</v>
      </c>
      <c r="C30">
        <f t="shared" si="1"/>
        <v>0.15087338746176984</v>
      </c>
      <c r="D30">
        <f t="shared" si="0"/>
        <v>1.3553613447840844</v>
      </c>
      <c r="E30">
        <f t="shared" si="2"/>
        <v>16.42774717238371</v>
      </c>
    </row>
    <row r="31" spans="2:5" ht="12">
      <c r="B31">
        <f>B30+0.01</f>
        <v>0.11000000000000001</v>
      </c>
      <c r="C31">
        <f t="shared" si="1"/>
        <v>0.15814664802838252</v>
      </c>
      <c r="D31">
        <f t="shared" si="0"/>
        <v>1.375710680863843</v>
      </c>
      <c r="E31">
        <f t="shared" si="2"/>
        <v>16.018800173378615</v>
      </c>
    </row>
    <row r="32" spans="2:5" ht="12">
      <c r="B32">
        <f aca="true" t="shared" si="5" ref="B32:B73">B31+0.01</f>
        <v>0.12000000000000001</v>
      </c>
      <c r="C32">
        <f t="shared" si="1"/>
        <v>0.16508414891513631</v>
      </c>
      <c r="D32">
        <f t="shared" si="0"/>
        <v>1.3954509875471428</v>
      </c>
      <c r="E32">
        <f t="shared" si="2"/>
        <v>15.645892498302508</v>
      </c>
    </row>
    <row r="33" spans="2:5" ht="12">
      <c r="B33">
        <f t="shared" si="5"/>
        <v>0.13</v>
      </c>
      <c r="C33">
        <f t="shared" si="1"/>
        <v>0.1717266221484317</v>
      </c>
      <c r="D33">
        <f t="shared" si="0"/>
        <v>1.4146616968273635</v>
      </c>
      <c r="E33">
        <f t="shared" si="2"/>
        <v>15.303247450780713</v>
      </c>
    </row>
    <row r="34" spans="2:5" ht="12">
      <c r="B34">
        <f t="shared" si="5"/>
        <v>0.14</v>
      </c>
      <c r="C34">
        <f t="shared" si="1"/>
        <v>0.17810711310543106</v>
      </c>
      <c r="D34">
        <f t="shared" si="0"/>
        <v>1.4334071165365332</v>
      </c>
      <c r="E34">
        <f t="shared" si="2"/>
        <v>14.986374713402126</v>
      </c>
    </row>
    <row r="35" spans="2:5" ht="12">
      <c r="B35">
        <f t="shared" si="5"/>
        <v>0.15000000000000002</v>
      </c>
      <c r="C35">
        <f t="shared" si="1"/>
        <v>0.18425287246115502</v>
      </c>
      <c r="D35">
        <f aca="true" t="shared" si="6" ref="D35:D66">(1+C35)/(1-C35)</f>
        <v>1.4517401685913531</v>
      </c>
      <c r="E35">
        <f t="shared" si="2"/>
        <v>14.691714657241992</v>
      </c>
    </row>
    <row r="36" spans="2:5" ht="12">
      <c r="B36">
        <f t="shared" si="5"/>
        <v>0.16000000000000003</v>
      </c>
      <c r="C36">
        <f t="shared" si="1"/>
        <v>0.19018668821983706</v>
      </c>
      <c r="D36">
        <f t="shared" si="6"/>
        <v>1.469705018312829</v>
      </c>
      <c r="E36">
        <f t="shared" si="2"/>
        <v>14.416397680147483</v>
      </c>
    </row>
    <row r="37" spans="2:5" ht="12">
      <c r="B37">
        <f t="shared" si="5"/>
        <v>0.17000000000000004</v>
      </c>
      <c r="C37">
        <f t="shared" si="1"/>
        <v>0.19592784798577106</v>
      </c>
      <c r="D37">
        <f t="shared" si="6"/>
        <v>1.4873389719939063</v>
      </c>
      <c r="E37">
        <f t="shared" si="2"/>
        <v>14.158076633141302</v>
      </c>
    </row>
    <row r="38" spans="2:5" ht="12">
      <c r="B38">
        <f t="shared" si="5"/>
        <v>0.18000000000000005</v>
      </c>
      <c r="C38">
        <f t="shared" si="1"/>
        <v>0.20149284970952935</v>
      </c>
      <c r="D38">
        <f t="shared" si="6"/>
        <v>1.5046738770873447</v>
      </c>
      <c r="E38">
        <f t="shared" si="2"/>
        <v>13.914807217434461</v>
      </c>
    </row>
    <row r="39" spans="2:5" ht="12">
      <c r="B39">
        <f t="shared" si="5"/>
        <v>0.19000000000000006</v>
      </c>
      <c r="C39">
        <f t="shared" si="1"/>
        <v>0.20689593689861466</v>
      </c>
      <c r="D39">
        <f t="shared" si="6"/>
        <v>1.5217371755468272</v>
      </c>
      <c r="E39">
        <f t="shared" si="2"/>
        <v>13.684960761826703</v>
      </c>
    </row>
    <row r="40" spans="2:5" ht="12">
      <c r="B40">
        <f t="shared" si="5"/>
        <v>0.20000000000000007</v>
      </c>
      <c r="C40">
        <f t="shared" si="1"/>
        <v>0.21214950855131415</v>
      </c>
      <c r="D40">
        <f t="shared" si="6"/>
        <v>1.5385527098198981</v>
      </c>
      <c r="E40">
        <f t="shared" si="2"/>
        <v>13.467159398965418</v>
      </c>
    </row>
    <row r="41" spans="2:5" ht="12">
      <c r="B41">
        <f t="shared" si="5"/>
        <v>0.21000000000000008</v>
      </c>
      <c r="C41">
        <f t="shared" si="1"/>
        <v>0.2172644379007944</v>
      </c>
      <c r="D41">
        <f t="shared" si="6"/>
        <v>1.5551413489330075</v>
      </c>
      <c r="E41">
        <f t="shared" si="2"/>
        <v>13.26022707389891</v>
      </c>
    </row>
    <row r="42" spans="2:5" ht="12">
      <c r="B42">
        <f t="shared" si="5"/>
        <v>0.22000000000000008</v>
      </c>
      <c r="C42">
        <f t="shared" si="1"/>
        <v>0.22225032360767985</v>
      </c>
      <c r="D42">
        <f t="shared" si="6"/>
        <v>1.5715214814067504</v>
      </c>
      <c r="E42">
        <f t="shared" si="2"/>
        <v>13.063151960052402</v>
      </c>
    </row>
    <row r="43" spans="2:5" ht="12">
      <c r="B43">
        <f t="shared" si="5"/>
        <v>0.2300000000000001</v>
      </c>
      <c r="C43">
        <f t="shared" si="1"/>
        <v>0.22711569012092234</v>
      </c>
      <c r="D43">
        <f t="shared" si="6"/>
        <v>1.5877094080392342</v>
      </c>
      <c r="E43">
        <f t="shared" si="2"/>
        <v>12.875057236560218</v>
      </c>
    </row>
    <row r="44" spans="2:5" ht="12">
      <c r="B44">
        <f t="shared" si="5"/>
        <v>0.2400000000000001</v>
      </c>
      <c r="C44">
        <f t="shared" si="1"/>
        <v>0.2318681492447959</v>
      </c>
      <c r="D44">
        <f t="shared" si="6"/>
        <v>1.603719658329049</v>
      </c>
      <c r="E44">
        <f t="shared" si="2"/>
        <v>12.695178089530009</v>
      </c>
    </row>
    <row r="45" spans="2:5" ht="12">
      <c r="B45">
        <f t="shared" si="5"/>
        <v>0.2500000000000001</v>
      </c>
      <c r="C45">
        <f t="shared" si="1"/>
        <v>0.23651453171861683</v>
      </c>
      <c r="D45">
        <f t="shared" si="6"/>
        <v>1.6195652479175915</v>
      </c>
      <c r="E45">
        <f t="shared" si="2"/>
        <v>12.522843411307745</v>
      </c>
    </row>
    <row r="46" spans="2:5" ht="12">
      <c r="B46">
        <f t="shared" si="5"/>
        <v>0.2600000000000001</v>
      </c>
      <c r="C46">
        <f t="shared" si="1"/>
        <v>0.24106099534590575</v>
      </c>
      <c r="D46">
        <f t="shared" si="6"/>
        <v>1.6352578899427508</v>
      </c>
      <c r="E46">
        <f t="shared" si="2"/>
        <v>12.357461091199033</v>
      </c>
    </row>
    <row r="47" spans="2:5" ht="12">
      <c r="B47">
        <f t="shared" si="5"/>
        <v>0.27000000000000013</v>
      </c>
      <c r="C47">
        <f t="shared" si="1"/>
        <v>0.24551311458934783</v>
      </c>
      <c r="D47">
        <f t="shared" si="6"/>
        <v>1.6508081699941544</v>
      </c>
      <c r="E47">
        <f t="shared" si="2"/>
        <v>12.198506083719437</v>
      </c>
    </row>
    <row r="48" spans="2:5" ht="12">
      <c r="B48">
        <f t="shared" si="5"/>
        <v>0.28000000000000014</v>
      </c>
      <c r="C48">
        <f t="shared" si="1"/>
        <v>0.24987595537410115</v>
      </c>
      <c r="D48">
        <f t="shared" si="6"/>
        <v>1.6662256920419585</v>
      </c>
      <c r="E48">
        <f t="shared" si="2"/>
        <v>12.045510647839146</v>
      </c>
    </row>
    <row r="49" spans="2:5" ht="12">
      <c r="B49">
        <f t="shared" si="5"/>
        <v>0.29000000000000015</v>
      </c>
      <c r="C49">
        <f t="shared" si="1"/>
        <v>0.2541541379801796</v>
      </c>
      <c r="D49">
        <f t="shared" si="6"/>
        <v>1.681519201009995</v>
      </c>
      <c r="E49">
        <f t="shared" si="2"/>
        <v>11.89805629980171</v>
      </c>
    </row>
    <row r="50" spans="2:5" ht="12">
      <c r="B50">
        <f t="shared" si="5"/>
        <v>0.30000000000000016</v>
      </c>
      <c r="C50">
        <f t="shared" si="1"/>
        <v>0.2583518902640524</v>
      </c>
      <c r="D50">
        <f t="shared" si="6"/>
        <v>1.6966966864003328</v>
      </c>
      <c r="E50">
        <f t="shared" si="2"/>
        <v>11.755767130731469</v>
      </c>
    </row>
    <row r="51" spans="2:5" ht="12">
      <c r="B51">
        <f t="shared" si="5"/>
        <v>0.31000000000000016</v>
      </c>
      <c r="C51">
        <f t="shared" si="1"/>
        <v>0.2624730929679645</v>
      </c>
      <c r="D51">
        <f t="shared" si="6"/>
        <v>1.7117654704265957</v>
      </c>
      <c r="E51">
        <f t="shared" si="2"/>
        <v>11.618304220359077</v>
      </c>
    </row>
    <row r="52" spans="2:5" ht="12">
      <c r="B52">
        <f t="shared" si="5"/>
        <v>0.3200000000000002</v>
      </c>
      <c r="C52">
        <f t="shared" si="1"/>
        <v>0.26652131850954014</v>
      </c>
      <c r="D52">
        <f t="shared" si="6"/>
        <v>1.7267322833922245</v>
      </c>
      <c r="E52">
        <f t="shared" si="2"/>
        <v>11.48536093794436</v>
      </c>
    </row>
    <row r="53" spans="2:5" ht="12">
      <c r="B53">
        <f t="shared" si="5"/>
        <v>0.3300000000000002</v>
      </c>
      <c r="C53">
        <f t="shared" si="1"/>
        <v>0.27049986436346085</v>
      </c>
      <c r="D53">
        <f t="shared" si="6"/>
        <v>1.7416033284967962</v>
      </c>
      <c r="E53">
        <f t="shared" si="2"/>
        <v>11.35665896650611</v>
      </c>
    </row>
    <row r="54" spans="2:5" ht="12">
      <c r="B54">
        <f t="shared" si="5"/>
        <v>0.3400000000000002</v>
      </c>
      <c r="C54">
        <f t="shared" si="1"/>
        <v>0.2744117819295984</v>
      </c>
      <c r="D54">
        <f t="shared" si="6"/>
        <v>1.7563843378255435</v>
      </c>
      <c r="E54">
        <f t="shared" si="2"/>
        <v>11.231944920736975</v>
      </c>
    </row>
    <row r="55" spans="2:5" ht="12">
      <c r="B55">
        <f t="shared" si="5"/>
        <v>0.3500000000000002</v>
      </c>
      <c r="C55">
        <f t="shared" si="1"/>
        <v>0.2782599016122101</v>
      </c>
      <c r="D55">
        <f t="shared" si="6"/>
        <v>1.77108062094314</v>
      </c>
      <c r="E55">
        <f t="shared" si="2"/>
        <v>11.110987455298371</v>
      </c>
    </row>
    <row r="56" spans="2:5" ht="12">
      <c r="B56">
        <f t="shared" si="5"/>
        <v>0.3600000000000002</v>
      </c>
      <c r="C56">
        <f t="shared" si="1"/>
        <v>0.28204685470118024</v>
      </c>
      <c r="D56">
        <f t="shared" si="6"/>
        <v>1.7856971072500543</v>
      </c>
      <c r="E56">
        <f t="shared" si="2"/>
        <v>10.993574780571988</v>
      </c>
    </row>
    <row r="57" spans="2:5" ht="12">
      <c r="B57">
        <f t="shared" si="5"/>
        <v>0.3700000000000002</v>
      </c>
      <c r="C57">
        <f t="shared" si="1"/>
        <v>0.2857750925403038</v>
      </c>
      <c r="D57">
        <f t="shared" si="6"/>
        <v>1.8002383830514341</v>
      </c>
      <c r="E57">
        <f t="shared" si="2"/>
        <v>10.879512518856869</v>
      </c>
    </row>
    <row r="58" spans="2:5" ht="12">
      <c r="B58">
        <f t="shared" si="5"/>
        <v>0.3800000000000002</v>
      </c>
      <c r="C58">
        <f t="shared" si="1"/>
        <v>0.2894469033829872</v>
      </c>
      <c r="D58">
        <f t="shared" si="6"/>
        <v>1.8147087241222697</v>
      </c>
      <c r="E58">
        <f t="shared" si="2"/>
        <v>10.768621846516023</v>
      </c>
    </row>
    <row r="59" spans="2:5" ht="12">
      <c r="B59">
        <f t="shared" si="5"/>
        <v>0.39000000000000024</v>
      </c>
      <c r="C59">
        <f t="shared" si="1"/>
        <v>0.29306442726770815</v>
      </c>
      <c r="D59">
        <f t="shared" si="6"/>
        <v>1.829112124418976</v>
      </c>
      <c r="E59">
        <f t="shared" si="2"/>
        <v>10.660737877489908</v>
      </c>
    </row>
    <row r="60" spans="2:5" ht="12">
      <c r="B60">
        <f t="shared" si="5"/>
        <v>0.40000000000000024</v>
      </c>
      <c r="C60">
        <f t="shared" si="1"/>
        <v>0.29662966919054196</v>
      </c>
      <c r="D60">
        <f t="shared" si="6"/>
        <v>1.8434523214795604</v>
      </c>
      <c r="E60">
        <f t="shared" si="2"/>
        <v>10.55570825149866</v>
      </c>
    </row>
    <row r="61" spans="2:5" ht="12">
      <c r="B61">
        <f t="shared" si="5"/>
        <v>0.41000000000000025</v>
      </c>
      <c r="C61">
        <f t="shared" si="1"/>
        <v>0.30014451080729176</v>
      </c>
      <c r="D61">
        <f t="shared" si="6"/>
        <v>1.8577328189667044</v>
      </c>
      <c r="E61">
        <f t="shared" si="2"/>
        <v>10.453391896597088</v>
      </c>
    </row>
    <row r="62" spans="2:5" ht="12">
      <c r="B62">
        <f t="shared" si="5"/>
        <v>0.42000000000000026</v>
      </c>
      <c r="C62">
        <f t="shared" si="1"/>
        <v>0.3036107208611287</v>
      </c>
      <c r="D62">
        <f t="shared" si="6"/>
        <v>1.8719569067363078</v>
      </c>
      <c r="E62">
        <f t="shared" si="2"/>
        <v>10.353657940865546</v>
      </c>
    </row>
    <row r="63" spans="2:5" ht="12">
      <c r="B63">
        <f t="shared" si="5"/>
        <v>0.43000000000000027</v>
      </c>
      <c r="C63">
        <f t="shared" si="1"/>
        <v>0.30702996450151215</v>
      </c>
      <c r="D63">
        <f t="shared" si="6"/>
        <v>1.8861276787549703</v>
      </c>
      <c r="E63">
        <f t="shared" si="2"/>
        <v>10.256384752174924</v>
      </c>
    </row>
    <row r="64" spans="2:5" ht="12">
      <c r="B64">
        <f t="shared" si="5"/>
        <v>0.4400000000000003</v>
      </c>
      <c r="C64">
        <f t="shared" si="1"/>
        <v>0.31040381163526115</v>
      </c>
      <c r="D64">
        <f t="shared" si="6"/>
        <v>1.9002480491411402</v>
      </c>
      <c r="E64">
        <f t="shared" si="2"/>
        <v>10.16145908835448</v>
      </c>
    </row>
    <row r="65" spans="2:5" ht="12">
      <c r="B65">
        <f t="shared" si="5"/>
        <v>0.4500000000000003</v>
      </c>
      <c r="C65">
        <f t="shared" si="1"/>
        <v>0.31373374442995966</v>
      </c>
      <c r="D65">
        <f t="shared" si="6"/>
        <v>1.9143207665641666</v>
      </c>
      <c r="E65">
        <f t="shared" si="2"/>
        <v>10.068775342872051</v>
      </c>
    </row>
    <row r="66" spans="2:5" ht="12">
      <c r="B66">
        <f t="shared" si="5"/>
        <v>0.4600000000000003</v>
      </c>
      <c r="C66">
        <f t="shared" si="1"/>
        <v>0.3170211640726292</v>
      </c>
      <c r="D66">
        <f t="shared" si="6"/>
        <v>1.9283484272017526</v>
      </c>
      <c r="E66">
        <f t="shared" si="2"/>
        <v>9.978234873427674</v>
      </c>
    </row>
    <row r="67" spans="2:5" ht="12">
      <c r="B67">
        <f t="shared" si="5"/>
        <v>0.4700000000000003</v>
      </c>
      <c r="C67">
        <f t="shared" si="1"/>
        <v>0.3202673968721318</v>
      </c>
      <c r="D67">
        <f aca="true" t="shared" si="7" ref="D67:D73">(1+C67)/(1-C67)</f>
        <v>1.9423334864279993</v>
      </c>
      <c r="E67">
        <f t="shared" si="2"/>
        <v>9.889745402759205</v>
      </c>
    </row>
    <row r="68" spans="2:5" ht="12">
      <c r="B68">
        <f t="shared" si="5"/>
        <v>0.4800000000000003</v>
      </c>
      <c r="C68">
        <f aca="true" t="shared" si="8" ref="C68:C73">SQRT(1-10^(-B68/10))</f>
        <v>0.3234736997816148</v>
      </c>
      <c r="D68">
        <f t="shared" si="7"/>
        <v>1.9562782693804994</v>
      </c>
      <c r="E68">
        <f aca="true" t="shared" si="9" ref="E68:E73">-20*LOG(C68)</f>
        <v>9.803220482535773</v>
      </c>
    </row>
    <row r="69" spans="2:5" ht="12">
      <c r="B69">
        <f t="shared" si="5"/>
        <v>0.4900000000000003</v>
      </c>
      <c r="C69">
        <f t="shared" si="8"/>
        <v>0.3266412654070286</v>
      </c>
      <c r="D69">
        <f t="shared" si="7"/>
        <v>1.9701849805348557</v>
      </c>
      <c r="E69">
        <f t="shared" si="9"/>
        <v>9.718579012532352</v>
      </c>
    </row>
    <row r="70" spans="2:5" ht="12">
      <c r="B70">
        <f t="shared" si="5"/>
        <v>0.5000000000000003</v>
      </c>
      <c r="C70">
        <f t="shared" si="8"/>
        <v>0.3297712265590413</v>
      </c>
      <c r="D70">
        <f t="shared" si="7"/>
        <v>1.9840557123980036</v>
      </c>
      <c r="E70">
        <f t="shared" si="9"/>
        <v>9.635744808383023</v>
      </c>
    </row>
    <row r="71" spans="2:5" ht="12">
      <c r="B71">
        <f t="shared" si="5"/>
        <v>0.5100000000000003</v>
      </c>
      <c r="C71">
        <f t="shared" si="8"/>
        <v>0.3328646603982641</v>
      </c>
      <c r="D71">
        <f t="shared" si="7"/>
        <v>1.9978924534172526</v>
      </c>
      <c r="E71">
        <f t="shared" si="9"/>
        <v>9.554646212139744</v>
      </c>
    </row>
    <row r="72" spans="2:5" ht="12">
      <c r="B72">
        <f t="shared" si="5"/>
        <v>0.5200000000000004</v>
      </c>
      <c r="C72">
        <f t="shared" si="8"/>
        <v>0.3359225922173726</v>
      </c>
      <c r="D72">
        <f t="shared" si="7"/>
        <v>2.011697095189632</v>
      </c>
      <c r="E72">
        <f t="shared" si="9"/>
        <v>9.475215740648519</v>
      </c>
    </row>
    <row r="73" spans="2:5" ht="12">
      <c r="B73">
        <f t="shared" si="5"/>
        <v>0.5300000000000004</v>
      </c>
      <c r="C73">
        <f t="shared" si="8"/>
        <v>0.33894599889829724</v>
      </c>
      <c r="D73">
        <f t="shared" si="7"/>
        <v>2.0254714390455693</v>
      </c>
      <c r="E73">
        <f t="shared" si="9"/>
        <v>9.397389767419856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05"/>
  <sheetViews>
    <sheetView workbookViewId="0" topLeftCell="A1">
      <selection activeCell="K44" sqref="K44"/>
    </sheetView>
  </sheetViews>
  <sheetFormatPr defaultColWidth="9.00390625" defaultRowHeight="12.75"/>
  <cols>
    <col min="1" max="1" width="1.75390625" style="0" customWidth="1"/>
  </cols>
  <sheetData>
    <row r="2" spans="2:3" ht="12">
      <c r="B2" t="s">
        <v>15</v>
      </c>
      <c r="C2">
        <v>3</v>
      </c>
    </row>
    <row r="4" spans="2:13" ht="12">
      <c r="B4" t="s">
        <v>0</v>
      </c>
      <c r="C4" t="s">
        <v>1</v>
      </c>
      <c r="D4" t="s">
        <v>13</v>
      </c>
      <c r="E4" t="s">
        <v>4</v>
      </c>
      <c r="F4" t="s">
        <v>6</v>
      </c>
      <c r="K4" t="s">
        <v>13</v>
      </c>
      <c r="L4" t="s">
        <v>14</v>
      </c>
      <c r="M4" t="s">
        <v>12</v>
      </c>
    </row>
    <row r="5" spans="2:13" ht="12">
      <c r="B5" t="s">
        <v>2</v>
      </c>
      <c r="D5" t="s">
        <v>3</v>
      </c>
      <c r="E5" t="s">
        <v>5</v>
      </c>
      <c r="K5" t="s">
        <v>3</v>
      </c>
      <c r="L5" t="s">
        <v>3</v>
      </c>
      <c r="M5" t="s">
        <v>3</v>
      </c>
    </row>
    <row r="6" spans="2:13" ht="12">
      <c r="B6">
        <v>1</v>
      </c>
      <c r="C6">
        <f>(1+B6/100)/(1-B6/100)</f>
        <v>1.02020202020202</v>
      </c>
      <c r="D6">
        <f>-10*LOG(1-(B6/100)^2)</f>
        <v>0.00043431619807505605</v>
      </c>
      <c r="E6">
        <f>20*LOG(1/(B6/100))</f>
        <v>40</v>
      </c>
      <c r="F6">
        <f>SQRT((B6/100)^2/(1-(B6/100)^2))</f>
        <v>0.010000500037503125</v>
      </c>
      <c r="G6">
        <f>10*LOG(EXP(2*D6)-1)</f>
        <v>-30.60975342624854</v>
      </c>
      <c r="K6">
        <v>0.001</v>
      </c>
      <c r="L6">
        <f>10*LOG(EXP(2*K6)-1)</f>
        <v>-26.985356374716964</v>
      </c>
      <c r="M6">
        <f aca="true" t="shared" si="0" ref="M6:M14">L6-$L$15</f>
        <v>-10.039158161719474</v>
      </c>
    </row>
    <row r="7" spans="2:13" ht="12">
      <c r="B7">
        <f>B6+1</f>
        <v>2</v>
      </c>
      <c r="C7">
        <f aca="true" t="shared" si="1" ref="C7:C70">(1+B7/100)/(1-B7/100)</f>
        <v>1.0408163265306123</v>
      </c>
      <c r="D7">
        <f aca="true" t="shared" si="2" ref="D7:D70">-10*LOG(1-(B7/100)^2)</f>
        <v>0.0017375254558756317</v>
      </c>
      <c r="E7">
        <f aca="true" t="shared" si="3" ref="E7:E70">20*LOG(1/(B7/100))</f>
        <v>33.979400086720375</v>
      </c>
      <c r="F7">
        <f aca="true" t="shared" si="4" ref="F7:F70">SQRT((B7/100)^2/(1-(B7/100)^2))</f>
        <v>0.02000400120040014</v>
      </c>
      <c r="G7">
        <f aca="true" t="shared" si="5" ref="G7:G70">10*LOG(EXP(2*D7)-1)</f>
        <v>-24.58284012091469</v>
      </c>
      <c r="K7">
        <f>K6+0.001</f>
        <v>0.002</v>
      </c>
      <c r="L7">
        <f aca="true" t="shared" si="6" ref="L7:L34">10*LOG(EXP(2*K7)-1)</f>
        <v>-23.97071130178611</v>
      </c>
      <c r="M7">
        <f t="shared" si="0"/>
        <v>-7.02451308878862</v>
      </c>
    </row>
    <row r="8" spans="2:13" ht="12">
      <c r="B8">
        <f aca="true" t="shared" si="7" ref="B8:B71">B7+1</f>
        <v>3</v>
      </c>
      <c r="C8">
        <f t="shared" si="1"/>
        <v>1.0618556701030928</v>
      </c>
      <c r="D8">
        <f t="shared" si="2"/>
        <v>0.003910410285829482</v>
      </c>
      <c r="E8">
        <f t="shared" si="3"/>
        <v>30.45757490560675</v>
      </c>
      <c r="F8">
        <f t="shared" si="4"/>
        <v>0.03001350911933976</v>
      </c>
      <c r="G8">
        <f t="shared" si="5"/>
        <v>-21.050483013221253</v>
      </c>
      <c r="K8">
        <f aca="true" t="shared" si="8" ref="K8:K15">K7+0.001</f>
        <v>0.003</v>
      </c>
      <c r="L8">
        <f t="shared" si="6"/>
        <v>-22.205452147291147</v>
      </c>
      <c r="M8">
        <f t="shared" si="0"/>
        <v>-5.259253934293657</v>
      </c>
    </row>
    <row r="9" spans="2:13" ht="12">
      <c r="B9">
        <f t="shared" si="7"/>
        <v>4</v>
      </c>
      <c r="C9">
        <f t="shared" si="1"/>
        <v>1.0833333333333335</v>
      </c>
      <c r="D9">
        <f t="shared" si="2"/>
        <v>0.006954276616512517</v>
      </c>
      <c r="E9">
        <f t="shared" si="3"/>
        <v>27.958800173440753</v>
      </c>
      <c r="F9">
        <f t="shared" si="4"/>
        <v>0.04003203845127178</v>
      </c>
      <c r="G9">
        <f t="shared" si="5"/>
        <v>-18.536943384375235</v>
      </c>
      <c r="K9">
        <f t="shared" si="8"/>
        <v>0.004</v>
      </c>
      <c r="L9">
        <f t="shared" si="6"/>
        <v>-20.9517167696244</v>
      </c>
      <c r="M9">
        <f t="shared" si="0"/>
        <v>-4.00551855662691</v>
      </c>
    </row>
    <row r="10" spans="2:13" ht="12">
      <c r="B10">
        <f t="shared" si="7"/>
        <v>5</v>
      </c>
      <c r="C10">
        <f t="shared" si="1"/>
        <v>1.105263157894737</v>
      </c>
      <c r="D10">
        <f t="shared" si="2"/>
        <v>0.010870956412141378</v>
      </c>
      <c r="E10">
        <f t="shared" si="3"/>
        <v>26.020599913279625</v>
      </c>
      <c r="F10">
        <f t="shared" si="4"/>
        <v>0.05006261743217589</v>
      </c>
      <c r="G10">
        <f t="shared" si="5"/>
        <v>-16.579724995879644</v>
      </c>
      <c r="K10">
        <f t="shared" si="8"/>
        <v>0.005</v>
      </c>
      <c r="L10">
        <f t="shared" si="6"/>
        <v>-19.97826718031655</v>
      </c>
      <c r="M10">
        <f t="shared" si="0"/>
        <v>-3.0320689673190593</v>
      </c>
    </row>
    <row r="11" spans="2:13" ht="12">
      <c r="B11">
        <f t="shared" si="7"/>
        <v>6</v>
      </c>
      <c r="C11">
        <f t="shared" si="1"/>
        <v>1.1276595744680853</v>
      </c>
      <c r="D11">
        <f t="shared" si="2"/>
        <v>0.015662811355311203</v>
      </c>
      <c r="E11">
        <f t="shared" si="3"/>
        <v>24.436974992327126</v>
      </c>
      <c r="F11">
        <f t="shared" si="4"/>
        <v>0.06010829247756458</v>
      </c>
      <c r="G11">
        <f t="shared" si="5"/>
        <v>-14.9728025755038</v>
      </c>
      <c r="K11">
        <f t="shared" si="8"/>
        <v>0.006</v>
      </c>
      <c r="L11">
        <f t="shared" si="6"/>
        <v>-19.182103812971892</v>
      </c>
      <c r="M11">
        <f t="shared" si="0"/>
        <v>-2.2359055999744015</v>
      </c>
    </row>
    <row r="12" spans="2:13" ht="12">
      <c r="B12">
        <f t="shared" si="7"/>
        <v>7</v>
      </c>
      <c r="C12">
        <f t="shared" si="1"/>
        <v>1.1505376344086022</v>
      </c>
      <c r="D12">
        <f t="shared" si="2"/>
        <v>0.021332737608552487</v>
      </c>
      <c r="E12">
        <f t="shared" si="3"/>
        <v>23.09803919971486</v>
      </c>
      <c r="F12">
        <f t="shared" si="4"/>
        <v>0.07017213284715496</v>
      </c>
      <c r="G12">
        <f t="shared" si="5"/>
        <v>-13.606257828118732</v>
      </c>
      <c r="K12">
        <f t="shared" si="8"/>
        <v>0.007</v>
      </c>
      <c r="L12">
        <f t="shared" si="6"/>
        <v>-18.508283562159658</v>
      </c>
      <c r="M12">
        <f t="shared" si="0"/>
        <v>-1.5620853491621673</v>
      </c>
    </row>
    <row r="13" spans="2:13" ht="12">
      <c r="B13">
        <f t="shared" si="7"/>
        <v>8</v>
      </c>
      <c r="C13">
        <f t="shared" si="1"/>
        <v>1.173913043478261</v>
      </c>
      <c r="D13">
        <f t="shared" si="2"/>
        <v>0.027884171674950116</v>
      </c>
      <c r="E13">
        <f t="shared" si="3"/>
        <v>21.93820026016113</v>
      </c>
      <c r="F13">
        <f t="shared" si="4"/>
        <v>0.0802572353905128</v>
      </c>
      <c r="G13">
        <f t="shared" si="5"/>
        <v>-12.414460367197226</v>
      </c>
      <c r="K13">
        <f t="shared" si="8"/>
        <v>0.008</v>
      </c>
      <c r="L13">
        <f t="shared" si="6"/>
        <v>-17.924010290242556</v>
      </c>
      <c r="M13">
        <f t="shared" si="0"/>
        <v>-0.9778120772450656</v>
      </c>
    </row>
    <row r="14" spans="2:13" ht="12">
      <c r="B14">
        <f t="shared" si="7"/>
        <v>9</v>
      </c>
      <c r="C14">
        <f t="shared" si="1"/>
        <v>1.1978021978021978</v>
      </c>
      <c r="D14">
        <f t="shared" si="2"/>
        <v>0.03532109738282763</v>
      </c>
      <c r="E14">
        <f t="shared" si="3"/>
        <v>20.9151498112135</v>
      </c>
      <c r="F14">
        <f t="shared" si="4"/>
        <v>0.09036672939099145</v>
      </c>
      <c r="G14">
        <f t="shared" si="5"/>
        <v>-11.355057594493026</v>
      </c>
      <c r="K14">
        <f t="shared" si="8"/>
        <v>0.009000000000000001</v>
      </c>
      <c r="L14">
        <f t="shared" si="6"/>
        <v>-17.408129815998905</v>
      </c>
      <c r="M14">
        <f t="shared" si="0"/>
        <v>-0.461931603001414</v>
      </c>
    </row>
    <row r="15" spans="2:13" ht="12">
      <c r="B15">
        <f t="shared" si="7"/>
        <v>10</v>
      </c>
      <c r="C15">
        <f t="shared" si="1"/>
        <v>1.2222222222222223</v>
      </c>
      <c r="D15">
        <f t="shared" si="2"/>
        <v>0.04364805402450088</v>
      </c>
      <c r="E15">
        <f t="shared" si="3"/>
        <v>20</v>
      </c>
      <c r="F15">
        <f t="shared" si="4"/>
        <v>0.10050378152592122</v>
      </c>
      <c r="G15">
        <f t="shared" si="5"/>
        <v>-10.399111183586509</v>
      </c>
      <c r="K15">
        <f t="shared" si="8"/>
        <v>0.010000000000000002</v>
      </c>
      <c r="L15">
        <f t="shared" si="6"/>
        <v>-16.94619821299749</v>
      </c>
      <c r="M15">
        <f>L15-$L$15</f>
        <v>0</v>
      </c>
    </row>
    <row r="16" spans="2:13" ht="12">
      <c r="B16">
        <f t="shared" si="7"/>
        <v>11</v>
      </c>
      <c r="C16">
        <f t="shared" si="1"/>
        <v>1.2471910112359552</v>
      </c>
      <c r="D16">
        <f t="shared" si="2"/>
        <v>0.05287014568429781</v>
      </c>
      <c r="E16">
        <f t="shared" si="3"/>
        <v>19.1721462968355</v>
      </c>
      <c r="F16">
        <f t="shared" si="4"/>
        <v>0.1106716009617608</v>
      </c>
      <c r="G16">
        <f t="shared" si="5"/>
        <v>-9.52595976437604</v>
      </c>
      <c r="K16">
        <f>K15+0.01</f>
        <v>0.020000000000000004</v>
      </c>
      <c r="L16">
        <f t="shared" si="6"/>
        <v>-13.892251664545423</v>
      </c>
      <c r="M16">
        <f aca="true" t="shared" si="9" ref="M16:M33">L16-$L$15</f>
        <v>3.0539465484520676</v>
      </c>
    </row>
    <row r="17" spans="2:13" ht="12">
      <c r="B17">
        <f t="shared" si="7"/>
        <v>12</v>
      </c>
      <c r="C17">
        <f t="shared" si="1"/>
        <v>1.272727272727273</v>
      </c>
      <c r="D17">
        <f t="shared" si="2"/>
        <v>0.06299305179649747</v>
      </c>
      <c r="E17">
        <f t="shared" si="3"/>
        <v>18.416375079047505</v>
      </c>
      <c r="F17">
        <f t="shared" si="4"/>
        <v>0.12087344460380704</v>
      </c>
      <c r="G17">
        <f t="shared" si="5"/>
        <v>-8.720326361576745</v>
      </c>
      <c r="K17">
        <f aca="true" t="shared" si="10" ref="K17:K24">K16+0.01</f>
        <v>0.030000000000000006</v>
      </c>
      <c r="L17">
        <f t="shared" si="6"/>
        <v>-12.087547729411867</v>
      </c>
      <c r="M17">
        <f t="shared" si="9"/>
        <v>4.858650483585624</v>
      </c>
    </row>
    <row r="18" spans="2:13" ht="12">
      <c r="B18">
        <f t="shared" si="7"/>
        <v>13</v>
      </c>
      <c r="C18">
        <f t="shared" si="1"/>
        <v>1.2988505747126435</v>
      </c>
      <c r="D18">
        <f t="shared" si="2"/>
        <v>0.07402303897961764</v>
      </c>
      <c r="E18">
        <f t="shared" si="3"/>
        <v>17.721132953863265</v>
      </c>
      <c r="F18">
        <f t="shared" si="4"/>
        <v>0.13111262252108152</v>
      </c>
      <c r="G18">
        <f t="shared" si="5"/>
        <v>-7.970587555731708</v>
      </c>
      <c r="K18">
        <f t="shared" si="10"/>
        <v>0.04000000000000001</v>
      </c>
      <c r="L18">
        <f t="shared" si="6"/>
        <v>-10.794224280460902</v>
      </c>
      <c r="M18">
        <f t="shared" si="9"/>
        <v>6.151973932536588</v>
      </c>
    </row>
    <row r="19" spans="2:13" ht="12">
      <c r="B19">
        <f t="shared" si="7"/>
        <v>14</v>
      </c>
      <c r="C19">
        <f t="shared" si="1"/>
        <v>1.3255813953488373</v>
      </c>
      <c r="D19">
        <f t="shared" si="2"/>
        <v>0.08596697419959663</v>
      </c>
      <c r="E19">
        <f t="shared" si="3"/>
        <v>17.07743928643524</v>
      </c>
      <c r="F19">
        <f t="shared" si="4"/>
        <v>0.14139250356818597</v>
      </c>
      <c r="G19">
        <f t="shared" si="5"/>
        <v>-7.267685832442802</v>
      </c>
      <c r="K19">
        <f t="shared" si="10"/>
        <v>0.05000000000000001</v>
      </c>
      <c r="L19">
        <f t="shared" si="6"/>
        <v>-9.781043349479871</v>
      </c>
      <c r="M19">
        <f t="shared" si="9"/>
        <v>7.165154863517619</v>
      </c>
    </row>
    <row r="20" spans="2:13" ht="12">
      <c r="B20">
        <f t="shared" si="7"/>
        <v>15</v>
      </c>
      <c r="C20">
        <f t="shared" si="1"/>
        <v>1.352941176470588</v>
      </c>
      <c r="D20">
        <f t="shared" si="2"/>
        <v>0.09883233932095567</v>
      </c>
      <c r="E20">
        <f t="shared" si="3"/>
        <v>16.478174818886377</v>
      </c>
      <c r="F20">
        <f t="shared" si="4"/>
        <v>0.15171652122725207</v>
      </c>
      <c r="G20">
        <f t="shared" si="5"/>
        <v>-6.604418005299248</v>
      </c>
      <c r="K20">
        <f t="shared" si="10"/>
        <v>0.06000000000000001</v>
      </c>
      <c r="L20">
        <f t="shared" si="6"/>
        <v>-8.945005396110954</v>
      </c>
      <c r="M20">
        <f t="shared" si="9"/>
        <v>8.001192816886537</v>
      </c>
    </row>
    <row r="21" spans="2:13" ht="12">
      <c r="B21">
        <f t="shared" si="7"/>
        <v>16</v>
      </c>
      <c r="C21">
        <f t="shared" si="1"/>
        <v>1.380952380952381</v>
      </c>
      <c r="D21">
        <f t="shared" si="2"/>
        <v>0.11262724711199844</v>
      </c>
      <c r="E21">
        <f t="shared" si="3"/>
        <v>15.917600346881503</v>
      </c>
      <c r="F21">
        <f t="shared" si="4"/>
        <v>0.16208817969462155</v>
      </c>
      <c r="G21">
        <f t="shared" si="5"/>
        <v>-5.974953678576005</v>
      </c>
      <c r="K21">
        <f t="shared" si="10"/>
        <v>0.07</v>
      </c>
      <c r="L21">
        <f t="shared" si="6"/>
        <v>-8.231167346736887</v>
      </c>
      <c r="M21">
        <f t="shared" si="9"/>
        <v>8.715030866260603</v>
      </c>
    </row>
    <row r="22" spans="2:13" ht="12">
      <c r="B22">
        <f t="shared" si="7"/>
        <v>17</v>
      </c>
      <c r="C22">
        <f t="shared" si="1"/>
        <v>1.4096385542168675</v>
      </c>
      <c r="D22">
        <f t="shared" si="2"/>
        <v>0.12736045877764468</v>
      </c>
      <c r="E22">
        <f t="shared" si="3"/>
        <v>15.39102157243452</v>
      </c>
      <c r="F22">
        <f t="shared" si="4"/>
        <v>0.17251106023859522</v>
      </c>
      <c r="G22">
        <f t="shared" si="5"/>
        <v>-5.374499867943748</v>
      </c>
      <c r="K22">
        <f t="shared" si="10"/>
        <v>0.08</v>
      </c>
      <c r="L22">
        <f t="shared" si="6"/>
        <v>-7.606733101304349</v>
      </c>
      <c r="M22">
        <f t="shared" si="9"/>
        <v>9.33946511169314</v>
      </c>
    </row>
    <row r="23" spans="2:13" ht="12">
      <c r="B23">
        <f t="shared" si="7"/>
        <v>18</v>
      </c>
      <c r="C23">
        <f t="shared" si="1"/>
        <v>1.4390243902439022</v>
      </c>
      <c r="D23">
        <f t="shared" si="2"/>
        <v>0.14304140310157917</v>
      </c>
      <c r="E23">
        <f t="shared" si="3"/>
        <v>14.894549897933878</v>
      </c>
      <c r="F23">
        <f t="shared" si="4"/>
        <v>0.18298882785650505</v>
      </c>
      <c r="G23">
        <f t="shared" si="5"/>
        <v>-4.799061543675335</v>
      </c>
      <c r="K23">
        <f t="shared" si="10"/>
        <v>0.09</v>
      </c>
      <c r="L23">
        <f t="shared" si="6"/>
        <v>-7.050548521938084</v>
      </c>
      <c r="M23">
        <f t="shared" si="9"/>
        <v>9.895649691059408</v>
      </c>
    </row>
    <row r="24" spans="2:13" ht="12">
      <c r="B24">
        <f t="shared" si="7"/>
        <v>19</v>
      </c>
      <c r="C24">
        <f t="shared" si="1"/>
        <v>1.4691358024691357</v>
      </c>
      <c r="D24">
        <f t="shared" si="2"/>
        <v>0.15968019728819502</v>
      </c>
      <c r="E24">
        <f t="shared" si="3"/>
        <v>14.424927980943421</v>
      </c>
      <c r="F24">
        <f t="shared" si="4"/>
        <v>0.19352523826151127</v>
      </c>
      <c r="G24">
        <f t="shared" si="5"/>
        <v>-4.245266915375552</v>
      </c>
      <c r="K24">
        <f t="shared" si="10"/>
        <v>0.09999999999999999</v>
      </c>
      <c r="L24">
        <f t="shared" si="6"/>
        <v>-6.548169731308249</v>
      </c>
      <c r="M24">
        <f t="shared" si="9"/>
        <v>10.398028481689241</v>
      </c>
    </row>
    <row r="25" spans="2:13" ht="12">
      <c r="B25">
        <f t="shared" si="7"/>
        <v>20</v>
      </c>
      <c r="C25">
        <f t="shared" si="1"/>
        <v>1.4999999999999998</v>
      </c>
      <c r="D25">
        <f t="shared" si="2"/>
        <v>0.17728766960431602</v>
      </c>
      <c r="E25">
        <f t="shared" si="3"/>
        <v>13.979400086720377</v>
      </c>
      <c r="F25">
        <f t="shared" si="4"/>
        <v>0.20412414523193154</v>
      </c>
      <c r="G25">
        <f t="shared" si="5"/>
        <v>-3.7102374946156225</v>
      </c>
      <c r="K25">
        <f>K24+0.1</f>
        <v>0.2</v>
      </c>
      <c r="L25">
        <f t="shared" si="6"/>
        <v>-3.081896663658992</v>
      </c>
      <c r="M25">
        <f t="shared" si="9"/>
        <v>13.8643015493385</v>
      </c>
    </row>
    <row r="26" spans="2:13" ht="12">
      <c r="B26">
        <f t="shared" si="7"/>
        <v>21</v>
      </c>
      <c r="C26">
        <f t="shared" si="1"/>
        <v>1.5316455696202531</v>
      </c>
      <c r="D26">
        <f t="shared" si="2"/>
        <v>0.19587538393108503</v>
      </c>
      <c r="E26">
        <f t="shared" si="3"/>
        <v>13.555614105321613</v>
      </c>
      <c r="F26">
        <f t="shared" si="4"/>
        <v>0.21478950835860455</v>
      </c>
      <c r="G26">
        <f t="shared" si="5"/>
        <v>-3.1914898017505027</v>
      </c>
      <c r="K26" s="1">
        <f aca="true" t="shared" si="11" ref="K26:K33">K25+0.1</f>
        <v>0.30000000000000004</v>
      </c>
      <c r="L26">
        <f t="shared" si="6"/>
        <v>-0.8506542014116387</v>
      </c>
      <c r="M26">
        <f t="shared" si="9"/>
        <v>16.09554401158585</v>
      </c>
    </row>
    <row r="27" spans="2:13" ht="12">
      <c r="B27">
        <f t="shared" si="7"/>
        <v>22</v>
      </c>
      <c r="C27">
        <f t="shared" si="1"/>
        <v>1.564102564102564</v>
      </c>
      <c r="D27">
        <f t="shared" si="2"/>
        <v>0.21545566634771368</v>
      </c>
      <c r="E27">
        <f t="shared" si="3"/>
        <v>13.151546383555877</v>
      </c>
      <c r="F27">
        <f t="shared" si="4"/>
        <v>0.22552540122880063</v>
      </c>
      <c r="G27">
        <f t="shared" si="5"/>
        <v>-2.6868598665519055</v>
      </c>
      <c r="K27" s="1">
        <f t="shared" si="11"/>
        <v>0.4</v>
      </c>
      <c r="L27">
        <f t="shared" si="6"/>
        <v>0.8832781964490495</v>
      </c>
      <c r="M27">
        <f t="shared" si="9"/>
        <v>17.82947640944654</v>
      </c>
    </row>
    <row r="28" spans="2:13" ht="12">
      <c r="B28">
        <f t="shared" si="7"/>
        <v>23</v>
      </c>
      <c r="C28">
        <f t="shared" si="1"/>
        <v>1.5974025974025974</v>
      </c>
      <c r="D28">
        <f t="shared" si="2"/>
        <v>0.23604163388120172</v>
      </c>
      <c r="E28">
        <f t="shared" si="3"/>
        <v>12.76544327964814</v>
      </c>
      <c r="F28">
        <f t="shared" si="4"/>
        <v>0.23633602008855897</v>
      </c>
      <c r="G28">
        <f t="shared" si="5"/>
        <v>-2.1944444298638515</v>
      </c>
      <c r="K28" s="1">
        <f t="shared" si="11"/>
        <v>0.5</v>
      </c>
      <c r="L28">
        <f t="shared" si="6"/>
        <v>2.3509439727547035</v>
      </c>
      <c r="M28">
        <f t="shared" si="9"/>
        <v>19.297142185752193</v>
      </c>
    </row>
    <row r="29" spans="2:13" ht="12">
      <c r="B29">
        <f t="shared" si="7"/>
        <v>24</v>
      </c>
      <c r="C29">
        <f t="shared" si="1"/>
        <v>1.631578947368421</v>
      </c>
      <c r="D29">
        <f t="shared" si="2"/>
        <v>0.25764722556973574</v>
      </c>
      <c r="E29">
        <f t="shared" si="3"/>
        <v>12.39577516576788</v>
      </c>
      <c r="F29">
        <f t="shared" si="4"/>
        <v>0.24722569302909875</v>
      </c>
      <c r="G29">
        <f t="shared" si="5"/>
        <v>-1.7125545707368361</v>
      </c>
      <c r="K29" s="1">
        <f t="shared" si="11"/>
        <v>0.6</v>
      </c>
      <c r="L29">
        <f t="shared" si="6"/>
        <v>3.655098717959703</v>
      </c>
      <c r="M29">
        <f t="shared" si="9"/>
        <v>20.601296930957194</v>
      </c>
    </row>
    <row r="30" spans="2:13" ht="12">
      <c r="B30">
        <f t="shared" si="7"/>
        <v>25</v>
      </c>
      <c r="C30">
        <f t="shared" si="1"/>
        <v>1.6666666666666667</v>
      </c>
      <c r="D30">
        <f t="shared" si="2"/>
        <v>0.2802872360024354</v>
      </c>
      <c r="E30">
        <f t="shared" si="3"/>
        <v>12.041199826559248</v>
      </c>
      <c r="F30">
        <f t="shared" si="4"/>
        <v>0.2581988897471611</v>
      </c>
      <c r="G30">
        <f t="shared" si="5"/>
        <v>-1.2396787064431656</v>
      </c>
      <c r="K30" s="1">
        <f t="shared" si="11"/>
        <v>0.7</v>
      </c>
      <c r="L30">
        <f t="shared" si="6"/>
        <v>4.850396406522558</v>
      </c>
      <c r="M30">
        <f t="shared" si="9"/>
        <v>21.79659461952005</v>
      </c>
    </row>
    <row r="31" spans="2:13" ht="12">
      <c r="B31">
        <f t="shared" si="7"/>
        <v>26</v>
      </c>
      <c r="C31">
        <f t="shared" si="1"/>
        <v>1.7027027027027026</v>
      </c>
      <c r="D31">
        <f t="shared" si="2"/>
        <v>0.30397735151460903</v>
      </c>
      <c r="E31">
        <f t="shared" si="3"/>
        <v>11.70053304058364</v>
      </c>
      <c r="F31">
        <f t="shared" si="4"/>
        <v>0.26926023193385334</v>
      </c>
      <c r="G31">
        <f t="shared" si="5"/>
        <v>-0.7744527515031088</v>
      </c>
      <c r="K31" s="1">
        <f t="shared" si="11"/>
        <v>0.7999999999999999</v>
      </c>
      <c r="L31">
        <f t="shared" si="6"/>
        <v>5.969303766192481</v>
      </c>
      <c r="M31">
        <f t="shared" si="9"/>
        <v>22.915501979189973</v>
      </c>
    </row>
    <row r="32" spans="2:13" ht="12">
      <c r="B32">
        <f t="shared" si="7"/>
        <v>27</v>
      </c>
      <c r="C32">
        <f t="shared" si="1"/>
        <v>1.7397260273972603</v>
      </c>
      <c r="D32">
        <f t="shared" si="2"/>
        <v>0.32873418923587217</v>
      </c>
      <c r="E32">
        <f t="shared" si="3"/>
        <v>11.372724716820253</v>
      </c>
      <c r="F32">
        <f t="shared" si="4"/>
        <v>0.2804145043518432</v>
      </c>
      <c r="G32">
        <f t="shared" si="5"/>
        <v>-0.3156358070356497</v>
      </c>
      <c r="K32" s="1">
        <f t="shared" si="11"/>
        <v>0.8999999999999999</v>
      </c>
      <c r="L32">
        <f t="shared" si="6"/>
        <v>7.032610593851146</v>
      </c>
      <c r="M32">
        <f t="shared" si="9"/>
        <v>23.978808806848637</v>
      </c>
    </row>
    <row r="33" spans="2:13" ht="12">
      <c r="B33">
        <f t="shared" si="7"/>
        <v>28</v>
      </c>
      <c r="C33">
        <f t="shared" si="1"/>
        <v>1.777777777777778</v>
      </c>
      <c r="D33">
        <f t="shared" si="2"/>
        <v>0.3545753392086318</v>
      </c>
      <c r="E33">
        <f t="shared" si="3"/>
        <v>11.056839373155615</v>
      </c>
      <c r="F33">
        <f t="shared" si="4"/>
        <v>0.2916666666666667</v>
      </c>
      <c r="G33">
        <f t="shared" si="5"/>
        <v>0.13790983352792327</v>
      </c>
      <c r="K33" s="1">
        <f t="shared" si="11"/>
        <v>0.9999999999999999</v>
      </c>
      <c r="L33">
        <f t="shared" si="6"/>
        <v>8.05436701459587</v>
      </c>
      <c r="M33">
        <f t="shared" si="9"/>
        <v>25.000565227593363</v>
      </c>
    </row>
    <row r="34" spans="2:12" ht="12">
      <c r="B34">
        <f t="shared" si="7"/>
        <v>29</v>
      </c>
      <c r="C34">
        <f t="shared" si="1"/>
        <v>1.8169014084507045</v>
      </c>
      <c r="D34">
        <f t="shared" si="2"/>
        <v>0.3815194098167573</v>
      </c>
      <c r="E34">
        <f t="shared" si="3"/>
        <v>10.752040042020878</v>
      </c>
      <c r="F34">
        <f t="shared" si="4"/>
        <v>0.3030218661045474</v>
      </c>
      <c r="G34">
        <f t="shared" si="5"/>
        <v>0.5872352781734398</v>
      </c>
      <c r="K34" s="1">
        <f>D10</f>
        <v>0.010870956412141378</v>
      </c>
      <c r="L34">
        <f t="shared" si="6"/>
        <v>-16.579724995879644</v>
      </c>
    </row>
    <row r="35" spans="2:7" ht="12">
      <c r="B35">
        <f t="shared" si="7"/>
        <v>30</v>
      </c>
      <c r="C35">
        <f t="shared" si="1"/>
        <v>1.8571428571428574</v>
      </c>
      <c r="D35">
        <f t="shared" si="2"/>
        <v>0.40958607678906384</v>
      </c>
      <c r="E35">
        <f t="shared" si="3"/>
        <v>10.457574905606752</v>
      </c>
      <c r="F35">
        <f t="shared" si="4"/>
        <v>0.3144854510165755</v>
      </c>
      <c r="G35">
        <f t="shared" si="5"/>
        <v>1.033318928098336</v>
      </c>
    </row>
    <row r="36" spans="2:7" ht="12">
      <c r="B36">
        <f t="shared" si="7"/>
        <v>31</v>
      </c>
      <c r="C36">
        <f t="shared" si="1"/>
        <v>1.8985507246376814</v>
      </c>
      <c r="D36">
        <f t="shared" si="2"/>
        <v>0.43879613606980405</v>
      </c>
      <c r="E36">
        <f t="shared" si="3"/>
        <v>10.172766123314547</v>
      </c>
      <c r="F36">
        <f t="shared" si="4"/>
        <v>0.3260629854374725</v>
      </c>
      <c r="G36">
        <f t="shared" si="5"/>
        <v>1.4770782060704513</v>
      </c>
    </row>
    <row r="37" spans="2:7" ht="12">
      <c r="B37">
        <f t="shared" si="7"/>
        <v>32</v>
      </c>
      <c r="C37">
        <f t="shared" si="1"/>
        <v>1.9411764705882355</v>
      </c>
      <c r="D37">
        <f t="shared" si="2"/>
        <v>0.46917156087913836</v>
      </c>
      <c r="E37">
        <f t="shared" si="3"/>
        <v>9.89700043360188</v>
      </c>
      <c r="F37">
        <f t="shared" si="4"/>
        <v>0.33776026473659926</v>
      </c>
      <c r="G37">
        <f t="shared" si="5"/>
        <v>1.9193795404806724</v>
      </c>
    </row>
    <row r="38" spans="2:7" ht="12">
      <c r="B38">
        <f t="shared" si="7"/>
        <v>33</v>
      </c>
      <c r="C38">
        <f t="shared" si="1"/>
        <v>1.985074626865672</v>
      </c>
      <c r="D38">
        <f t="shared" si="2"/>
        <v>0.5007355633208778</v>
      </c>
      <c r="E38">
        <f t="shared" si="3"/>
        <v>9.629721202442251</v>
      </c>
      <c r="F38">
        <f t="shared" si="4"/>
        <v>0.34958333246949586</v>
      </c>
      <c r="G38">
        <f t="shared" si="5"/>
        <v>2.361046934317571</v>
      </c>
    </row>
    <row r="39" spans="2:7" ht="12">
      <c r="B39">
        <f t="shared" si="7"/>
        <v>34</v>
      </c>
      <c r="C39">
        <f t="shared" si="1"/>
        <v>2.0303030303030307</v>
      </c>
      <c r="D39">
        <f t="shared" si="2"/>
        <v>0.5335126609332372</v>
      </c>
      <c r="E39">
        <f t="shared" si="3"/>
        <v>9.370421659154896</v>
      </c>
      <c r="F39">
        <f t="shared" si="4"/>
        <v>0.3615384985502465</v>
      </c>
      <c r="G39">
        <f t="shared" si="5"/>
        <v>2.8028693799513897</v>
      </c>
    </row>
    <row r="40" spans="2:7" ht="12">
      <c r="B40">
        <f t="shared" si="7"/>
        <v>35</v>
      </c>
      <c r="C40">
        <f t="shared" si="1"/>
        <v>2.076923076923077</v>
      </c>
      <c r="D40">
        <f t="shared" si="2"/>
        <v>0.5675287486213828</v>
      </c>
      <c r="E40">
        <f t="shared" si="3"/>
        <v>9.118639112994488</v>
      </c>
      <c r="F40">
        <f t="shared" si="4"/>
        <v>0.3736323588785366</v>
      </c>
      <c r="G40">
        <f t="shared" si="5"/>
        <v>3.2456073282220297</v>
      </c>
    </row>
    <row r="41" spans="2:7" ht="12">
      <c r="B41">
        <f t="shared" si="7"/>
        <v>36</v>
      </c>
      <c r="C41">
        <f t="shared" si="1"/>
        <v>2.1249999999999996</v>
      </c>
      <c r="D41">
        <f t="shared" si="2"/>
        <v>0.6028111764589529</v>
      </c>
      <c r="E41">
        <f t="shared" si="3"/>
        <v>8.873949984654255</v>
      </c>
      <c r="F41">
        <f t="shared" si="4"/>
        <v>0.38587181657064484</v>
      </c>
      <c r="G41">
        <f t="shared" si="5"/>
        <v>3.6899983798566645</v>
      </c>
    </row>
    <row r="42" spans="2:7" ht="12">
      <c r="B42">
        <f t="shared" si="7"/>
        <v>37</v>
      </c>
      <c r="C42">
        <f t="shared" si="1"/>
        <v>2.174603174603175</v>
      </c>
      <c r="D42">
        <f t="shared" si="2"/>
        <v>0.6393888339001154</v>
      </c>
      <c r="E42">
        <f t="shared" si="3"/>
        <v>8.6359655186601</v>
      </c>
      <c r="F42">
        <f t="shared" si="4"/>
        <v>0.3982641049610531</v>
      </c>
      <c r="G42">
        <f t="shared" si="5"/>
        <v>4.1367623357779255</v>
      </c>
    </row>
    <row r="43" spans="2:7" ht="12">
      <c r="B43">
        <f t="shared" si="7"/>
        <v>38</v>
      </c>
      <c r="C43">
        <f t="shared" si="1"/>
        <v>2.225806451612903</v>
      </c>
      <c r="D43">
        <f t="shared" si="2"/>
        <v>0.6772922410050961</v>
      </c>
      <c r="E43">
        <f t="shared" si="3"/>
        <v>8.404328067663798</v>
      </c>
      <c r="F43">
        <f t="shared" si="4"/>
        <v>0.41081681256119007</v>
      </c>
      <c r="G43">
        <f t="shared" si="5"/>
        <v>4.586605718270564</v>
      </c>
    </row>
    <row r="44" spans="2:7" ht="12">
      <c r="B44">
        <f t="shared" si="7"/>
        <v>39</v>
      </c>
      <c r="C44">
        <f t="shared" si="1"/>
        <v>2.278688524590164</v>
      </c>
      <c r="D44">
        <f t="shared" si="2"/>
        <v>0.7165536473513789</v>
      </c>
      <c r="E44">
        <f t="shared" si="3"/>
        <v>8.178707859470014</v>
      </c>
      <c r="F44">
        <f t="shared" si="4"/>
        <v>0.42353791018439935</v>
      </c>
      <c r="G44">
        <f t="shared" si="5"/>
        <v>5.040225855676809</v>
      </c>
    </row>
    <row r="45" spans="2:7" ht="12">
      <c r="B45">
        <f t="shared" si="7"/>
        <v>40</v>
      </c>
      <c r="C45">
        <f t="shared" si="1"/>
        <v>2.3333333333333335</v>
      </c>
      <c r="D45">
        <f t="shared" si="2"/>
        <v>0.7572071393811836</v>
      </c>
      <c r="E45">
        <f t="shared" si="3"/>
        <v>7.958800173440752</v>
      </c>
      <c r="F45">
        <f t="shared" si="4"/>
        <v>0.43643578047198484</v>
      </c>
      <c r="G45">
        <f t="shared" si="5"/>
        <v>5.498314608119458</v>
      </c>
    </row>
    <row r="46" spans="2:7" ht="12">
      <c r="B46">
        <f t="shared" si="7"/>
        <v>41</v>
      </c>
      <c r="C46">
        <f t="shared" si="1"/>
        <v>2.3898305084745757</v>
      </c>
      <c r="D46">
        <f t="shared" si="2"/>
        <v>0.7992887570247587</v>
      </c>
      <c r="E46">
        <f t="shared" si="3"/>
        <v>7.74432286560529</v>
      </c>
      <c r="F46">
        <f t="shared" si="4"/>
        <v>0.4495192500846412</v>
      </c>
      <c r="G46">
        <f t="shared" si="5"/>
        <v>5.96156179983213</v>
      </c>
    </row>
    <row r="47" spans="2:7" ht="12">
      <c r="B47">
        <f t="shared" si="7"/>
        <v>42</v>
      </c>
      <c r="C47">
        <f t="shared" si="1"/>
        <v>2.4482758620689653</v>
      </c>
      <c r="D47">
        <f t="shared" si="2"/>
        <v>0.8428366205400624</v>
      </c>
      <c r="E47">
        <f t="shared" si="3"/>
        <v>7.5350141920419915</v>
      </c>
      <c r="F47">
        <f t="shared" si="4"/>
        <v>0.4627976248573229</v>
      </c>
      <c r="G47">
        <f t="shared" si="5"/>
        <v>6.430658414350967</v>
      </c>
    </row>
    <row r="48" spans="2:7" ht="12">
      <c r="B48">
        <f t="shared" si="7"/>
        <v>43</v>
      </c>
      <c r="C48">
        <f t="shared" si="1"/>
        <v>2.508771929824561</v>
      </c>
      <c r="D48">
        <f t="shared" si="2"/>
        <v>0.8878910686244676</v>
      </c>
      <c r="E48">
        <f t="shared" si="3"/>
        <v>7.330630888408271</v>
      </c>
      <c r="F48">
        <f t="shared" si="4"/>
        <v>0.47628072825434575</v>
      </c>
      <c r="G48">
        <f t="shared" si="5"/>
        <v>6.906299601596972</v>
      </c>
    </row>
    <row r="49" spans="2:7" ht="12">
      <c r="B49">
        <f t="shared" si="7"/>
        <v>44</v>
      </c>
      <c r="C49">
        <f t="shared" si="1"/>
        <v>2.571428571428571</v>
      </c>
      <c r="D49">
        <f t="shared" si="2"/>
        <v>0.9344948089854993</v>
      </c>
      <c r="E49">
        <f t="shared" si="3"/>
        <v>7.130946470276252</v>
      </c>
      <c r="F49">
        <f t="shared" si="4"/>
        <v>0.4899789435061114</v>
      </c>
      <c r="G49">
        <f t="shared" si="5"/>
        <v>7.38918754038113</v>
      </c>
    </row>
    <row r="50" spans="2:7" ht="12">
      <c r="B50">
        <f t="shared" si="7"/>
        <v>45</v>
      </c>
      <c r="C50">
        <f t="shared" si="1"/>
        <v>2.6363636363636362</v>
      </c>
      <c r="D50">
        <f t="shared" si="2"/>
        <v>0.9826930827078127</v>
      </c>
      <c r="E50">
        <f t="shared" si="3"/>
        <v>6.935749724493126</v>
      </c>
      <c r="F50">
        <f t="shared" si="4"/>
        <v>0.503903259860269</v>
      </c>
      <c r="G50">
        <f t="shared" si="5"/>
        <v>7.8800341958144395</v>
      </c>
    </row>
    <row r="51" spans="2:7" ht="12">
      <c r="B51">
        <f t="shared" si="7"/>
        <v>46</v>
      </c>
      <c r="C51">
        <f t="shared" si="1"/>
        <v>2.7037037037037033</v>
      </c>
      <c r="D51">
        <f t="shared" si="2"/>
        <v>1.0325338439259442</v>
      </c>
      <c r="E51">
        <f t="shared" si="3"/>
        <v>6.744843366368518</v>
      </c>
      <c r="F51">
        <f t="shared" si="4"/>
        <v>0.5180653234396059</v>
      </c>
      <c r="G51">
        <f t="shared" si="5"/>
        <v>8.379564008295874</v>
      </c>
    </row>
    <row r="52" spans="2:7" ht="12">
      <c r="B52">
        <f t="shared" si="7"/>
        <v>47</v>
      </c>
      <c r="C52">
        <f t="shared" si="1"/>
        <v>2.773584905660377</v>
      </c>
      <c r="D52">
        <f t="shared" si="2"/>
        <v>1.0840679565103486</v>
      </c>
      <c r="E52">
        <f t="shared" si="3"/>
        <v>6.55804284128565</v>
      </c>
      <c r="F52">
        <f t="shared" si="4"/>
        <v>0.5324774932678967</v>
      </c>
      <c r="G52">
        <f t="shared" si="5"/>
        <v>8.888516549029056</v>
      </c>
    </row>
    <row r="53" spans="2:7" ht="12">
      <c r="B53">
        <f t="shared" si="7"/>
        <v>48</v>
      </c>
      <c r="C53">
        <f t="shared" si="1"/>
        <v>2.846153846153846</v>
      </c>
      <c r="D53">
        <f t="shared" si="2"/>
        <v>1.1373494097024341</v>
      </c>
      <c r="E53">
        <f t="shared" si="3"/>
        <v>6.375175252488257</v>
      </c>
      <c r="F53">
        <f t="shared" si="4"/>
        <v>0.5471529031050638</v>
      </c>
      <c r="G53">
        <f t="shared" si="5"/>
        <v>9.407649176276736</v>
      </c>
    </row>
    <row r="54" spans="2:7" ht="12">
      <c r="B54">
        <f t="shared" si="7"/>
        <v>49</v>
      </c>
      <c r="C54">
        <f t="shared" si="1"/>
        <v>2.9215686274509802</v>
      </c>
      <c r="D54">
        <f t="shared" si="2"/>
        <v>1.1924355548978958</v>
      </c>
      <c r="E54">
        <f t="shared" si="3"/>
        <v>6.1960783994297275</v>
      </c>
      <c r="F54">
        <f t="shared" si="4"/>
        <v>0.5621055298263866</v>
      </c>
      <c r="G54">
        <f t="shared" si="5"/>
        <v>9.93773972672906</v>
      </c>
    </row>
    <row r="55" spans="2:7" ht="12">
      <c r="B55">
        <f t="shared" si="7"/>
        <v>50</v>
      </c>
      <c r="C55">
        <f t="shared" si="1"/>
        <v>3</v>
      </c>
      <c r="D55">
        <f t="shared" si="2"/>
        <v>1.2493873660829995</v>
      </c>
      <c r="E55">
        <f t="shared" si="3"/>
        <v>6.020599913279624</v>
      </c>
      <c r="F55">
        <f t="shared" si="4"/>
        <v>0.5773502691896257</v>
      </c>
      <c r="G55">
        <f t="shared" si="5"/>
        <v>10.479589277396252</v>
      </c>
    </row>
    <row r="56" spans="2:7" ht="12">
      <c r="B56">
        <f t="shared" si="7"/>
        <v>51</v>
      </c>
      <c r="C56">
        <f t="shared" si="1"/>
        <v>3.0816326530612246</v>
      </c>
      <c r="D56">
        <f t="shared" si="2"/>
        <v>1.3082697267831689</v>
      </c>
      <c r="E56">
        <f t="shared" si="3"/>
        <v>5.848596478041273</v>
      </c>
      <c r="F56">
        <f t="shared" si="4"/>
        <v>0.5929030199618447</v>
      </c>
      <c r="G56">
        <f t="shared" si="5"/>
        <v>11.034025015325383</v>
      </c>
    </row>
    <row r="57" spans="2:7" ht="12">
      <c r="B57">
        <f t="shared" si="7"/>
        <v>52</v>
      </c>
      <c r="C57">
        <f t="shared" si="1"/>
        <v>3.166666666666667</v>
      </c>
      <c r="D57">
        <f t="shared" si="2"/>
        <v>1.369151746796402</v>
      </c>
      <c r="E57">
        <f t="shared" si="3"/>
        <v>5.679933127304016</v>
      </c>
      <c r="F57">
        <f t="shared" si="4"/>
        <v>0.6087807775281011</v>
      </c>
      <c r="G57">
        <f t="shared" si="5"/>
        <v>11.601903255194541</v>
      </c>
    </row>
    <row r="58" spans="2:7" ht="12">
      <c r="B58">
        <f t="shared" si="7"/>
        <v>53</v>
      </c>
      <c r="C58">
        <f t="shared" si="1"/>
        <v>3.2553191489361706</v>
      </c>
      <c r="D58">
        <f t="shared" si="2"/>
        <v>1.4321071124668374</v>
      </c>
      <c r="E58">
        <f t="shared" si="3"/>
        <v>5.514482607984218</v>
      </c>
      <c r="F58">
        <f t="shared" si="4"/>
        <v>0.6250017382815488</v>
      </c>
      <c r="G58">
        <f t="shared" si="5"/>
        <v>12.184112648492638</v>
      </c>
    </row>
    <row r="59" spans="2:7" ht="12">
      <c r="B59">
        <f t="shared" si="7"/>
        <v>54</v>
      </c>
      <c r="C59">
        <f t="shared" si="1"/>
        <v>3.347826086956522</v>
      </c>
      <c r="D59">
        <f t="shared" si="2"/>
        <v>1.4972144748196292</v>
      </c>
      <c r="E59">
        <f t="shared" si="3"/>
        <v>5.352124803540629</v>
      </c>
      <c r="F59">
        <f t="shared" si="4"/>
        <v>0.6415854163043727</v>
      </c>
      <c r="G59">
        <f t="shared" si="5"/>
        <v>12.781577632610414</v>
      </c>
    </row>
    <row r="60" spans="2:7" ht="12">
      <c r="B60">
        <f t="shared" si="7"/>
        <v>55</v>
      </c>
      <c r="C60">
        <f t="shared" si="1"/>
        <v>3.444444444444445</v>
      </c>
      <c r="D60">
        <f t="shared" si="2"/>
        <v>1.5645578805436484</v>
      </c>
      <c r="E60">
        <f t="shared" si="3"/>
        <v>5.192746210115122</v>
      </c>
      <c r="F60">
        <f t="shared" si="4"/>
        <v>0.6585527740981747</v>
      </c>
      <c r="G60">
        <f t="shared" si="5"/>
        <v>13.395262173839367</v>
      </c>
    </row>
    <row r="61" spans="2:7" ht="12">
      <c r="B61">
        <f t="shared" si="7"/>
        <v>56</v>
      </c>
      <c r="C61">
        <f t="shared" si="1"/>
        <v>3.545454545454546</v>
      </c>
      <c r="D61">
        <f t="shared" si="2"/>
        <v>1.6342272515935101</v>
      </c>
      <c r="E61">
        <f t="shared" si="3"/>
        <v>5.036239459875991</v>
      </c>
      <c r="F61">
        <f t="shared" si="4"/>
        <v>0.6759263694193747</v>
      </c>
      <c r="G61">
        <f t="shared" si="5"/>
        <v>14.026173865125024</v>
      </c>
    </row>
    <row r="62" spans="2:7" ht="12">
      <c r="B62">
        <f t="shared" si="7"/>
        <v>57</v>
      </c>
      <c r="C62">
        <f t="shared" si="1"/>
        <v>3.651162790697674</v>
      </c>
      <c r="D62">
        <f t="shared" si="2"/>
        <v>1.706318920111797</v>
      </c>
      <c r="E62">
        <f t="shared" si="3"/>
        <v>4.8825028865501725</v>
      </c>
      <c r="F62">
        <f t="shared" si="4"/>
        <v>0.6937305206303355</v>
      </c>
      <c r="G62">
        <f t="shared" si="5"/>
        <v>14.675368447616242</v>
      </c>
    </row>
    <row r="63" spans="2:7" ht="12">
      <c r="B63">
        <f t="shared" si="7"/>
        <v>58</v>
      </c>
      <c r="C63">
        <f t="shared" si="1"/>
        <v>3.761904761904762</v>
      </c>
      <c r="D63">
        <f t="shared" si="2"/>
        <v>1.7809362264767694</v>
      </c>
      <c r="E63">
        <f t="shared" si="3"/>
        <v>4.731440128741255</v>
      </c>
      <c r="F63">
        <f t="shared" si="4"/>
        <v>0.7119914934033427</v>
      </c>
      <c r="G63">
        <f t="shared" si="5"/>
        <v>15.343954834811528</v>
      </c>
    </row>
    <row r="64" spans="2:7" ht="12">
      <c r="B64">
        <f t="shared" si="7"/>
        <v>59</v>
      </c>
      <c r="C64">
        <f t="shared" si="1"/>
        <v>3.8780487804878043</v>
      </c>
      <c r="D64">
        <f t="shared" si="2"/>
        <v>1.85819018959813</v>
      </c>
      <c r="E64">
        <f t="shared" si="3"/>
        <v>4.582959767157117</v>
      </c>
      <c r="F64">
        <f t="shared" si="4"/>
        <v>0.7307377121286287</v>
      </c>
      <c r="G64">
        <f t="shared" si="5"/>
        <v>16.033100729709584</v>
      </c>
    </row>
    <row r="65" spans="2:7" ht="12">
      <c r="B65">
        <f t="shared" si="7"/>
        <v>60</v>
      </c>
      <c r="C65">
        <f t="shared" si="1"/>
        <v>4</v>
      </c>
      <c r="D65">
        <f t="shared" si="2"/>
        <v>1.9382002601611281</v>
      </c>
      <c r="E65">
        <f t="shared" si="3"/>
        <v>4.436974992327128</v>
      </c>
      <c r="F65">
        <f t="shared" si="4"/>
        <v>0.75</v>
      </c>
      <c r="G65">
        <f t="shared" si="5"/>
        <v>16.744038939192865</v>
      </c>
    </row>
    <row r="66" spans="2:7" ht="12">
      <c r="B66">
        <f t="shared" si="7"/>
        <v>61</v>
      </c>
      <c r="C66">
        <f t="shared" si="1"/>
        <v>4.128205128205128</v>
      </c>
      <c r="D66">
        <f t="shared" si="2"/>
        <v>2.021095169416511</v>
      </c>
      <c r="E66">
        <f t="shared" si="3"/>
        <v>4.293403299784659</v>
      </c>
      <c r="F66">
        <f t="shared" si="4"/>
        <v>0.7698118525084309</v>
      </c>
      <c r="G66">
        <f t="shared" si="5"/>
        <v>17.478074506381915</v>
      </c>
    </row>
    <row r="67" spans="2:7" ht="12">
      <c r="B67">
        <f t="shared" si="7"/>
        <v>62</v>
      </c>
      <c r="C67">
        <f t="shared" si="1"/>
        <v>4.2631578947368425</v>
      </c>
      <c r="D67">
        <f t="shared" si="2"/>
        <v>2.1070138884055893</v>
      </c>
      <c r="E67">
        <f t="shared" si="3"/>
        <v>4.152166210034923</v>
      </c>
      <c r="F67">
        <f t="shared" si="4"/>
        <v>0.7902097499986017</v>
      </c>
      <c r="G67">
        <f t="shared" si="5"/>
        <v>18.23659280150829</v>
      </c>
    </row>
    <row r="68" spans="2:7" ht="12">
      <c r="B68">
        <f t="shared" si="7"/>
        <v>63</v>
      </c>
      <c r="C68">
        <f t="shared" si="1"/>
        <v>4.405405405405405</v>
      </c>
      <c r="D68">
        <f t="shared" si="2"/>
        <v>2.1961067152904725</v>
      </c>
      <c r="E68">
        <f t="shared" si="3"/>
        <v>4.013189010928365</v>
      </c>
      <c r="F68">
        <f t="shared" si="4"/>
        <v>0.8112335160784595</v>
      </c>
      <c r="G68">
        <f t="shared" si="5"/>
        <v>19.021068735753776</v>
      </c>
    </row>
    <row r="69" spans="2:7" ht="12">
      <c r="B69">
        <f t="shared" si="7"/>
        <v>64</v>
      </c>
      <c r="C69">
        <f t="shared" si="1"/>
        <v>4.555555555555556</v>
      </c>
      <c r="D69">
        <f t="shared" si="2"/>
        <v>2.288536511850148</v>
      </c>
      <c r="E69">
        <f t="shared" si="3"/>
        <v>3.8764005203222567</v>
      </c>
      <c r="F69">
        <f t="shared" si="4"/>
        <v>0.8329267300725657</v>
      </c>
      <c r="G69">
        <f t="shared" si="5"/>
        <v>19.83307729151656</v>
      </c>
    </row>
    <row r="70" spans="2:7" ht="12">
      <c r="B70">
        <f t="shared" si="7"/>
        <v>65</v>
      </c>
      <c r="C70">
        <f t="shared" si="1"/>
        <v>4.714285714285714</v>
      </c>
      <c r="D70">
        <f t="shared" si="2"/>
        <v>2.3844801143581815</v>
      </c>
      <c r="E70">
        <f t="shared" si="3"/>
        <v>3.741732867142888</v>
      </c>
      <c r="F70">
        <f t="shared" si="4"/>
        <v>0.8553372034476998</v>
      </c>
      <c r="G70">
        <f t="shared" si="5"/>
        <v>20.67430559801688</v>
      </c>
    </row>
    <row r="71" spans="2:7" ht="12">
      <c r="B71">
        <f t="shared" si="7"/>
        <v>66</v>
      </c>
      <c r="C71">
        <f aca="true" t="shared" si="12" ref="C71:C105">(1+B71/100)/(1-B71/100)</f>
        <v>4.882352941176472</v>
      </c>
      <c r="D71">
        <f aca="true" t="shared" si="13" ref="D71:D105">-10*LOG(1-(B71/100)^2)</f>
        <v>2.4841299491768973</v>
      </c>
      <c r="E71">
        <f aca="true" t="shared" si="14" ref="E71:E105">20*LOG(1/(B71/100))</f>
        <v>3.6091212891626263</v>
      </c>
      <c r="F71">
        <f aca="true" t="shared" si="15" ref="F71:F105">SQRT((B71/100)^2/(1-(B71/100)^2))</f>
        <v>0.8785175323072535</v>
      </c>
      <c r="G71">
        <f aca="true" t="shared" si="16" ref="G71:G105">10*LOG(EXP(2*D71)-1)</f>
        <v>21.546566824769243</v>
      </c>
    </row>
    <row r="72" spans="2:7" ht="12">
      <c r="B72">
        <f aca="true" t="shared" si="17" ref="B72:B105">B71+1</f>
        <v>67</v>
      </c>
      <c r="C72">
        <f t="shared" si="12"/>
        <v>5.060606060606061</v>
      </c>
      <c r="D72">
        <f t="shared" si="13"/>
        <v>2.5876958897452926</v>
      </c>
      <c r="E72">
        <f t="shared" si="14"/>
        <v>3.4785039459834706</v>
      </c>
      <c r="F72">
        <f t="shared" si="15"/>
        <v>0.9025257407721432</v>
      </c>
      <c r="G72">
        <f t="shared" si="16"/>
        <v>22.45181621947942</v>
      </c>
    </row>
    <row r="73" spans="2:7" ht="12">
      <c r="B73">
        <f t="shared" si="17"/>
        <v>68</v>
      </c>
      <c r="C73">
        <f t="shared" si="12"/>
        <v>5.250000000000001</v>
      </c>
      <c r="D73">
        <f t="shared" si="13"/>
        <v>2.695407399542313</v>
      </c>
      <c r="E73">
        <f t="shared" si="14"/>
        <v>3.3498217458752726</v>
      </c>
      <c r="F73">
        <f t="shared" si="15"/>
        <v>0.9274260335029678</v>
      </c>
      <c r="G73">
        <f t="shared" si="16"/>
        <v>23.392169684324937</v>
      </c>
    </row>
    <row r="74" spans="2:7" ht="12">
      <c r="B74">
        <f t="shared" si="17"/>
        <v>69</v>
      </c>
      <c r="C74">
        <f t="shared" si="12"/>
        <v>5.451612903225805</v>
      </c>
      <c r="D74">
        <f t="shared" si="13"/>
        <v>2.8075160155205374</v>
      </c>
      <c r="E74">
        <f t="shared" si="14"/>
        <v>3.223018185254895</v>
      </c>
      <c r="F74">
        <f t="shared" si="15"/>
        <v>0.9532896799882666</v>
      </c>
      <c r="G74">
        <f t="shared" si="16"/>
        <v>24.369925369252478</v>
      </c>
    </row>
    <row r="75" spans="2:7" ht="12">
      <c r="B75">
        <f t="shared" si="17"/>
        <v>70</v>
      </c>
      <c r="C75">
        <f t="shared" si="12"/>
        <v>5.666666666666666</v>
      </c>
      <c r="D75">
        <f t="shared" si="13"/>
        <v>2.9242982390206365</v>
      </c>
      <c r="E75">
        <f t="shared" si="14"/>
        <v>3.0980391997148637</v>
      </c>
      <c r="F75">
        <f t="shared" si="15"/>
        <v>0.9801960588196068</v>
      </c>
      <c r="G75">
        <f t="shared" si="16"/>
        <v>25.387588868054664</v>
      </c>
    </row>
    <row r="76" spans="2:7" ht="12">
      <c r="B76">
        <f t="shared" si="17"/>
        <v>71</v>
      </c>
      <c r="C76">
        <f t="shared" si="12"/>
        <v>5.896551724137931</v>
      </c>
      <c r="D76">
        <f t="shared" si="13"/>
        <v>3.0460589170889008</v>
      </c>
      <c r="E76">
        <f t="shared" si="14"/>
        <v>2.974833025618495</v>
      </c>
      <c r="F76">
        <f t="shared" si="15"/>
        <v>1.008233897393455</v>
      </c>
      <c r="G76">
        <f t="shared" si="16"/>
        <v>26.447902739514646</v>
      </c>
    </row>
    <row r="77" spans="2:7" ht="12">
      <c r="B77">
        <f t="shared" si="17"/>
        <v>72</v>
      </c>
      <c r="C77">
        <f t="shared" si="12"/>
        <v>6.142857142857142</v>
      </c>
      <c r="D77">
        <f t="shared" si="13"/>
        <v>3.1731352175023186</v>
      </c>
      <c r="E77">
        <f t="shared" si="14"/>
        <v>2.8533500713746305</v>
      </c>
      <c r="F77">
        <f t="shared" si="15"/>
        <v>1.037502751867623</v>
      </c>
      <c r="G77">
        <f t="shared" si="16"/>
        <v>27.553881251201172</v>
      </c>
    </row>
    <row r="78" spans="2:7" ht="12">
      <c r="B78">
        <f t="shared" si="17"/>
        <v>73</v>
      </c>
      <c r="C78">
        <f t="shared" si="12"/>
        <v>6.4074074074074066</v>
      </c>
      <c r="D78">
        <f t="shared" si="13"/>
        <v>3.305901327122172</v>
      </c>
      <c r="E78">
        <f t="shared" si="14"/>
        <v>2.7335427975908817</v>
      </c>
      <c r="F78">
        <f t="shared" si="15"/>
        <v>1.0681147845116246</v>
      </c>
      <c r="G78">
        <f t="shared" si="16"/>
        <v>28.708851470326806</v>
      </c>
    </row>
    <row r="79" spans="2:7" ht="12">
      <c r="B79">
        <f t="shared" si="17"/>
        <v>74</v>
      </c>
      <c r="C79">
        <f t="shared" si="12"/>
        <v>6.692307692307692</v>
      </c>
      <c r="D79">
        <f t="shared" si="13"/>
        <v>3.444774037465823</v>
      </c>
      <c r="E79">
        <f t="shared" si="14"/>
        <v>2.6153656053804757</v>
      </c>
      <c r="F79">
        <f t="shared" si="15"/>
        <v>1.1001969118825972</v>
      </c>
      <c r="G79">
        <f t="shared" si="16"/>
        <v>29.91650212202879</v>
      </c>
    </row>
    <row r="80" spans="2:7" ht="12">
      <c r="B80">
        <f t="shared" si="17"/>
        <v>75</v>
      </c>
      <c r="C80">
        <f t="shared" si="12"/>
        <v>7</v>
      </c>
      <c r="D80">
        <f t="shared" si="13"/>
        <v>3.590219426416679</v>
      </c>
      <c r="E80">
        <f t="shared" si="14"/>
        <v>2.4987747321659985</v>
      </c>
      <c r="F80">
        <f t="shared" si="15"/>
        <v>1.1338934190276817</v>
      </c>
      <c r="G80">
        <f t="shared" si="16"/>
        <v>31.180942024950742</v>
      </c>
    </row>
    <row r="81" spans="2:7" ht="12">
      <c r="B81">
        <f t="shared" si="17"/>
        <v>76</v>
      </c>
      <c r="C81">
        <f t="shared" si="12"/>
        <v>7.333333333333334</v>
      </c>
      <c r="D81">
        <f t="shared" si="13"/>
        <v>3.7427609047424415</v>
      </c>
      <c r="E81">
        <f t="shared" si="14"/>
        <v>2.3837281543841735</v>
      </c>
      <c r="F81">
        <f t="shared" si="15"/>
        <v>1.169369164303661</v>
      </c>
      <c r="G81">
        <f t="shared" si="16"/>
        <v>32.5067704315259</v>
      </c>
    </row>
    <row r="82" spans="2:7" ht="12">
      <c r="B82">
        <f t="shared" si="17"/>
        <v>77</v>
      </c>
      <c r="C82">
        <f t="shared" si="12"/>
        <v>7.695652173913044</v>
      </c>
      <c r="D82">
        <f t="shared" si="13"/>
        <v>3.902988976206005</v>
      </c>
      <c r="E82">
        <f t="shared" si="14"/>
        <v>2.2701854965503627</v>
      </c>
      <c r="F82">
        <f t="shared" si="15"/>
        <v>1.2068135395264985</v>
      </c>
      <c r="G82">
        <f t="shared" si="16"/>
        <v>33.89916229496138</v>
      </c>
    </row>
    <row r="83" spans="2:7" ht="12">
      <c r="B83">
        <f t="shared" si="17"/>
        <v>78</v>
      </c>
      <c r="C83">
        <f t="shared" si="12"/>
        <v>8.090909090909092</v>
      </c>
      <c r="D83">
        <f t="shared" si="13"/>
        <v>4.071573168688999</v>
      </c>
      <c r="E83">
        <f t="shared" si="14"/>
        <v>2.158107946190391</v>
      </c>
      <c r="F83">
        <f t="shared" si="15"/>
        <v>1.2464454055961567</v>
      </c>
      <c r="G83">
        <f t="shared" si="16"/>
        <v>35.36397242749052</v>
      </c>
    </row>
    <row r="84" spans="2:7" ht="12">
      <c r="B84">
        <f t="shared" si="17"/>
        <v>79</v>
      </c>
      <c r="C84">
        <f t="shared" si="12"/>
        <v>8.523809523809526</v>
      </c>
      <c r="D84">
        <f t="shared" si="13"/>
        <v>4.249276742861877</v>
      </c>
      <c r="E84">
        <f t="shared" si="14"/>
        <v>2.0474581741911706</v>
      </c>
      <c r="F84">
        <f t="shared" si="15"/>
        <v>1.288519301326499</v>
      </c>
      <c r="G84">
        <f t="shared" si="16"/>
        <v>36.90786380888538</v>
      </c>
    </row>
    <row r="85" spans="2:7" ht="12">
      <c r="B85">
        <f t="shared" si="17"/>
        <v>80</v>
      </c>
      <c r="C85">
        <f t="shared" si="12"/>
        <v>9.000000000000002</v>
      </c>
      <c r="D85">
        <f t="shared" si="13"/>
        <v>4.436974992327129</v>
      </c>
      <c r="E85">
        <f t="shared" si="14"/>
        <v>1.9382002601611283</v>
      </c>
      <c r="F85">
        <f t="shared" si="15"/>
        <v>1.3333333333333337</v>
      </c>
      <c r="G85">
        <f t="shared" si="16"/>
        <v>38.53846710513872</v>
      </c>
    </row>
    <row r="86" spans="2:7" ht="12">
      <c r="B86">
        <f t="shared" si="17"/>
        <v>81</v>
      </c>
      <c r="C86">
        <f t="shared" si="12"/>
        <v>9.526315789473687</v>
      </c>
      <c r="D86">
        <f t="shared" si="13"/>
        <v>4.635678241779867</v>
      </c>
      <c r="E86">
        <f t="shared" si="14"/>
        <v>1.8302996224270047</v>
      </c>
      <c r="F86">
        <f t="shared" si="15"/>
        <v>1.3812393135481895</v>
      </c>
      <c r="G86">
        <f t="shared" si="16"/>
        <v>40.26458099869952</v>
      </c>
    </row>
    <row r="87" spans="2:7" ht="12">
      <c r="B87">
        <f t="shared" si="17"/>
        <v>82</v>
      </c>
      <c r="C87">
        <f t="shared" si="12"/>
        <v>10.111111111111107</v>
      </c>
      <c r="D87">
        <f t="shared" si="13"/>
        <v>4.84656106911619</v>
      </c>
      <c r="E87">
        <f t="shared" si="14"/>
        <v>1.723722952325666</v>
      </c>
      <c r="F87">
        <f t="shared" si="15"/>
        <v>1.4326559435199546</v>
      </c>
      <c r="G87">
        <f t="shared" si="16"/>
        <v>42.0964265745215</v>
      </c>
    </row>
    <row r="88" spans="2:7" ht="12">
      <c r="B88">
        <f t="shared" si="17"/>
        <v>83</v>
      </c>
      <c r="C88">
        <f t="shared" si="12"/>
        <v>10.764705882352938</v>
      </c>
      <c r="D88">
        <f t="shared" si="13"/>
        <v>5.070999888912966</v>
      </c>
      <c r="E88">
        <f t="shared" si="14"/>
        <v>1.6184381524785227</v>
      </c>
      <c r="F88">
        <f t="shared" si="15"/>
        <v>1.488086191826294</v>
      </c>
      <c r="G88">
        <f t="shared" si="16"/>
        <v>44.04597431797713</v>
      </c>
    </row>
    <row r="89" spans="2:7" ht="12">
      <c r="B89">
        <f t="shared" si="17"/>
        <v>84</v>
      </c>
      <c r="C89">
        <f t="shared" si="12"/>
        <v>11.499999999999996</v>
      </c>
      <c r="D89">
        <f t="shared" si="13"/>
        <v>5.310621943345386</v>
      </c>
      <c r="E89">
        <f t="shared" si="14"/>
        <v>1.514414278762367</v>
      </c>
      <c r="F89">
        <f t="shared" si="15"/>
        <v>1.5481405396264194</v>
      </c>
      <c r="G89">
        <f t="shared" si="16"/>
        <v>46.12737017376829</v>
      </c>
    </row>
    <row r="90" spans="2:7" ht="12">
      <c r="B90">
        <f t="shared" si="17"/>
        <v>85</v>
      </c>
      <c r="C90">
        <f t="shared" si="12"/>
        <v>12.333333333333332</v>
      </c>
      <c r="D90">
        <f t="shared" si="13"/>
        <v>5.567370125413048</v>
      </c>
      <c r="E90">
        <f t="shared" si="14"/>
        <v>1.4116214857141456</v>
      </c>
      <c r="F90">
        <f t="shared" si="15"/>
        <v>1.613568592779248</v>
      </c>
      <c r="G90">
        <f t="shared" si="16"/>
        <v>48.357499092068245</v>
      </c>
    </row>
    <row r="91" spans="2:7" ht="12">
      <c r="B91">
        <f t="shared" si="17"/>
        <v>86</v>
      </c>
      <c r="C91">
        <f t="shared" si="12"/>
        <v>13.285714285714283</v>
      </c>
      <c r="D91">
        <f t="shared" si="13"/>
        <v>5.843590201038456</v>
      </c>
      <c r="E91">
        <f t="shared" si="14"/>
        <v>1.310030975128646</v>
      </c>
      <c r="F91">
        <f t="shared" si="15"/>
        <v>1.6853028735896838</v>
      </c>
      <c r="G91">
        <f t="shared" si="16"/>
        <v>50.75674309181687</v>
      </c>
    </row>
    <row r="92" spans="2:7" ht="12">
      <c r="B92">
        <f t="shared" si="17"/>
        <v>87</v>
      </c>
      <c r="C92">
        <f t="shared" si="12"/>
        <v>14.384615384615385</v>
      </c>
      <c r="D92">
        <f t="shared" si="13"/>
        <v>6.142150411566643</v>
      </c>
      <c r="E92">
        <f t="shared" si="14"/>
        <v>1.209614947627629</v>
      </c>
      <c r="F92">
        <f t="shared" si="15"/>
        <v>1.76452076363477</v>
      </c>
      <c r="G92">
        <f t="shared" si="16"/>
        <v>53.35002053445236</v>
      </c>
    </row>
    <row r="93" spans="2:7" ht="12">
      <c r="B93">
        <f t="shared" si="17"/>
        <v>88</v>
      </c>
      <c r="C93">
        <f t="shared" si="12"/>
        <v>15.666666666666666</v>
      </c>
      <c r="D93">
        <f t="shared" si="13"/>
        <v>6.466609046886953</v>
      </c>
      <c r="E93">
        <f t="shared" si="14"/>
        <v>1.1103465569966282</v>
      </c>
      <c r="F93">
        <f t="shared" si="15"/>
        <v>1.8527342263463416</v>
      </c>
      <c r="G93">
        <f t="shared" si="16"/>
        <v>56.168242019325376</v>
      </c>
    </row>
    <row r="94" spans="2:7" ht="12">
      <c r="B94">
        <f t="shared" si="17"/>
        <v>89</v>
      </c>
      <c r="C94">
        <f t="shared" si="12"/>
        <v>17.181818181818183</v>
      </c>
      <c r="D94">
        <f t="shared" si="13"/>
        <v>6.821455106685309</v>
      </c>
      <c r="E94">
        <f t="shared" si="14"/>
        <v>1.012199867101745</v>
      </c>
      <c r="F94">
        <f t="shared" si="15"/>
        <v>1.9519233617139815</v>
      </c>
      <c r="G94">
        <f t="shared" si="16"/>
        <v>59.25040106656388</v>
      </c>
    </row>
    <row r="95" spans="2:7" ht="12">
      <c r="B95">
        <f t="shared" si="17"/>
        <v>90</v>
      </c>
      <c r="C95">
        <f t="shared" si="12"/>
        <v>19.000000000000004</v>
      </c>
      <c r="D95">
        <f t="shared" si="13"/>
        <v>7.212463990471711</v>
      </c>
      <c r="E95">
        <f t="shared" si="14"/>
        <v>0.9151498112135028</v>
      </c>
      <c r="F95">
        <f t="shared" si="15"/>
        <v>2.064741604835056</v>
      </c>
      <c r="G95">
        <f t="shared" si="16"/>
        <v>62.64666387863683</v>
      </c>
    </row>
    <row r="96" spans="2:7" ht="12">
      <c r="B96">
        <f t="shared" si="17"/>
        <v>91</v>
      </c>
      <c r="C96">
        <f t="shared" si="12"/>
        <v>21.222222222222232</v>
      </c>
      <c r="D96">
        <f t="shared" si="13"/>
        <v>7.647241233129477</v>
      </c>
      <c r="E96">
        <f t="shared" si="14"/>
        <v>0.819172153578127</v>
      </c>
      <c r="F96">
        <f t="shared" si="15"/>
        <v>2.194842969387013</v>
      </c>
      <c r="G96">
        <f t="shared" si="16"/>
        <v>66.42309239698807</v>
      </c>
    </row>
    <row r="97" spans="2:7" ht="12">
      <c r="B97">
        <f t="shared" si="17"/>
        <v>92</v>
      </c>
      <c r="C97">
        <f t="shared" si="12"/>
        <v>24.00000000000001</v>
      </c>
      <c r="D97">
        <f t="shared" si="13"/>
        <v>8.136087843045068</v>
      </c>
      <c r="E97">
        <f t="shared" si="14"/>
        <v>0.7242434530888942</v>
      </c>
      <c r="F97">
        <f t="shared" si="15"/>
        <v>2.347427670167213</v>
      </c>
      <c r="G97">
        <f t="shared" si="16"/>
        <v>70.66916071801334</v>
      </c>
    </row>
    <row r="98" spans="2:7" ht="12">
      <c r="B98">
        <f t="shared" si="17"/>
        <v>93</v>
      </c>
      <c r="C98">
        <f t="shared" si="12"/>
        <v>27.571428571428594</v>
      </c>
      <c r="D98">
        <f t="shared" si="13"/>
        <v>8.693446509779697</v>
      </c>
      <c r="E98">
        <f t="shared" si="14"/>
        <v>0.6303410289212972</v>
      </c>
      <c r="F98">
        <f t="shared" si="15"/>
        <v>2.530202462327887</v>
      </c>
      <c r="G98">
        <f t="shared" si="16"/>
        <v>75.51031683625774</v>
      </c>
    </row>
    <row r="99" spans="2:7" ht="12">
      <c r="B99">
        <f t="shared" si="17"/>
        <v>94</v>
      </c>
      <c r="C99">
        <f t="shared" si="12"/>
        <v>32.3333333333333</v>
      </c>
      <c r="D99">
        <f t="shared" si="13"/>
        <v>9.3404701968613</v>
      </c>
      <c r="E99">
        <f t="shared" si="14"/>
        <v>0.5374429280060267</v>
      </c>
      <c r="F99">
        <f t="shared" si="15"/>
        <v>2.7551887942745803</v>
      </c>
      <c r="G99">
        <f t="shared" si="16"/>
        <v>81.1302932640952</v>
      </c>
    </row>
    <row r="100" spans="2:7" ht="12">
      <c r="B100">
        <f t="shared" si="17"/>
        <v>95</v>
      </c>
      <c r="C100">
        <f t="shared" si="12"/>
        <v>38.999999999999964</v>
      </c>
      <c r="D100">
        <f t="shared" si="13"/>
        <v>10.10995384301463</v>
      </c>
      <c r="E100">
        <f t="shared" si="14"/>
        <v>0.4455278942230442</v>
      </c>
      <c r="F100">
        <f t="shared" si="15"/>
        <v>3.042434922296655</v>
      </c>
      <c r="G100">
        <f t="shared" si="16"/>
        <v>87.81394331917218</v>
      </c>
    </row>
    <row r="101" spans="2:7" ht="12">
      <c r="B101">
        <f t="shared" si="17"/>
        <v>96</v>
      </c>
      <c r="C101">
        <f t="shared" si="12"/>
        <v>48.99999999999996</v>
      </c>
      <c r="D101">
        <f t="shared" si="13"/>
        <v>11.056839373155613</v>
      </c>
      <c r="E101">
        <f t="shared" si="14"/>
        <v>0.3545753392086323</v>
      </c>
      <c r="F101">
        <f t="shared" si="15"/>
        <v>3.428571428571428</v>
      </c>
      <c r="G101">
        <f t="shared" si="16"/>
        <v>96.03848653996059</v>
      </c>
    </row>
    <row r="102" spans="2:7" ht="12">
      <c r="B102">
        <f t="shared" si="17"/>
        <v>97</v>
      </c>
      <c r="C102">
        <f t="shared" si="12"/>
        <v>65.6666666666666</v>
      </c>
      <c r="D102">
        <f t="shared" si="13"/>
        <v>12.284125191187442</v>
      </c>
      <c r="E102">
        <f t="shared" si="14"/>
        <v>0.2645653146751039</v>
      </c>
      <c r="F102">
        <f t="shared" si="15"/>
        <v>3.990046838480175</v>
      </c>
      <c r="G102">
        <f t="shared" si="16"/>
        <v>106.69855571073582</v>
      </c>
    </row>
    <row r="103" spans="2:7" ht="12">
      <c r="B103">
        <f t="shared" si="17"/>
        <v>98</v>
      </c>
      <c r="C103">
        <f t="shared" si="12"/>
        <v>98.99999999999991</v>
      </c>
      <c r="D103">
        <f t="shared" si="13"/>
        <v>14.02304814074487</v>
      </c>
      <c r="E103">
        <f t="shared" si="14"/>
        <v>0.17547848615010303</v>
      </c>
      <c r="F103">
        <f t="shared" si="15"/>
        <v>4.924685294770134</v>
      </c>
      <c r="G103">
        <f t="shared" si="16"/>
        <v>121.80264853978017</v>
      </c>
    </row>
    <row r="104" spans="2:7" ht="12">
      <c r="B104">
        <f t="shared" si="17"/>
        <v>99</v>
      </c>
      <c r="C104">
        <f t="shared" si="12"/>
        <v>198.99999999999983</v>
      </c>
      <c r="D104">
        <f t="shared" si="13"/>
        <v>17.01146923590293</v>
      </c>
      <c r="E104">
        <f t="shared" si="14"/>
        <v>0.08729610804900226</v>
      </c>
      <c r="F104">
        <f t="shared" si="15"/>
        <v>7.01792392958252</v>
      </c>
      <c r="G104">
        <f t="shared" si="16"/>
        <v>147.7597443643914</v>
      </c>
    </row>
    <row r="105" spans="2:7" ht="12">
      <c r="B105">
        <f t="shared" si="17"/>
        <v>100</v>
      </c>
      <c r="C105" t="e">
        <f t="shared" si="12"/>
        <v>#DIV/0!</v>
      </c>
      <c r="D105" t="e">
        <f t="shared" si="13"/>
        <v>#NUM!</v>
      </c>
      <c r="E105">
        <f t="shared" si="14"/>
        <v>0</v>
      </c>
      <c r="F105" t="e">
        <f t="shared" si="15"/>
        <v>#DIV/0!</v>
      </c>
      <c r="G105" t="e">
        <f t="shared" si="16"/>
        <v>#NUM!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2"/>
  <sheetViews>
    <sheetView workbookViewId="0" topLeftCell="A67">
      <selection activeCell="L6" sqref="L6"/>
    </sheetView>
  </sheetViews>
  <sheetFormatPr defaultColWidth="9.00390625" defaultRowHeight="12.75"/>
  <cols>
    <col min="1" max="1" width="1.75390625" style="0" customWidth="1"/>
  </cols>
  <sheetData>
    <row r="2" spans="3:4" ht="12">
      <c r="C2" t="s">
        <v>15</v>
      </c>
      <c r="D2">
        <v>12</v>
      </c>
    </row>
    <row r="3" spans="3:4" ht="12">
      <c r="C3" t="s">
        <v>10</v>
      </c>
      <c r="D3">
        <v>0.01</v>
      </c>
    </row>
    <row r="5" spans="2:10" ht="12">
      <c r="B5" t="s">
        <v>16</v>
      </c>
      <c r="C5" t="s">
        <v>8</v>
      </c>
      <c r="D5" t="s">
        <v>6</v>
      </c>
      <c r="E5" t="s">
        <v>9</v>
      </c>
      <c r="F5" t="s">
        <v>11</v>
      </c>
      <c r="H5" t="s">
        <v>17</v>
      </c>
      <c r="I5" t="s">
        <v>7</v>
      </c>
      <c r="J5" t="s">
        <v>29</v>
      </c>
    </row>
    <row r="6" spans="9:10" ht="12">
      <c r="I6" t="s">
        <v>5</v>
      </c>
      <c r="J6" t="s">
        <v>5</v>
      </c>
    </row>
    <row r="7" spans="2:10" ht="12">
      <c r="B7">
        <v>1</v>
      </c>
      <c r="C7">
        <f aca="true" t="shared" si="0" ref="C7:C38">1/B7</f>
        <v>1</v>
      </c>
      <c r="D7">
        <f>(1-(1-C7^2)^0.25)/(1+(1-C7^2)^0.25)/2</f>
        <v>0.5</v>
      </c>
      <c r="E7">
        <f>D7+2*D7^5+15*D7^9+150*D7^13</f>
        <v>0.610107421875</v>
      </c>
      <c r="F7">
        <f>SQRT(D7^2/(1+D7^2))</f>
        <v>0.4472135954999579</v>
      </c>
      <c r="G7">
        <f aca="true" t="shared" si="1" ref="G7:G71">10*LOG(EXP(2*$D$3)-1)</f>
        <v>-16.94619821299749</v>
      </c>
      <c r="H7">
        <f>10*$D$2*LOG(E7)</f>
        <v>-25.751243020958917</v>
      </c>
      <c r="I7">
        <f>G7-H7-22.04</f>
        <v>-13.234955192038573</v>
      </c>
      <c r="J7">
        <f>-(H7+12.04)</f>
        <v>13.711243020958918</v>
      </c>
    </row>
    <row r="8" spans="2:10" ht="12">
      <c r="B8">
        <f>B7+0.001</f>
        <v>1.001</v>
      </c>
      <c r="C8">
        <f t="shared" si="0"/>
        <v>0.9990009990009991</v>
      </c>
      <c r="D8">
        <f aca="true" t="shared" si="2" ref="D8:D71">(1-(1-C8^2)^0.25)/(1+(1-C8^2)^0.25)/2</f>
        <v>0.32549456699528423</v>
      </c>
      <c r="E8">
        <f aca="true" t="shared" si="3" ref="E8:E71">D8+2*D8^5+15*D8^9+150*D8^13</f>
        <v>0.33348593361467066</v>
      </c>
      <c r="F8">
        <f aca="true" t="shared" si="4" ref="F8:F71">SQRT(D8^2/(1+D8^2))</f>
        <v>0.30951139508834974</v>
      </c>
      <c r="G8">
        <f t="shared" si="1"/>
        <v>-16.94619821299749</v>
      </c>
      <c r="H8">
        <f aca="true" t="shared" si="5" ref="H8:H71">10*$D$2*LOG(E8)</f>
        <v>-57.23069758025777</v>
      </c>
      <c r="I8">
        <f aca="true" t="shared" si="6" ref="I8:I71">G8-H8-22.04</f>
        <v>18.244499367260282</v>
      </c>
      <c r="J8">
        <f aca="true" t="shared" si="7" ref="J8:J71">-(H8+12.04)</f>
        <v>45.19069758025777</v>
      </c>
    </row>
    <row r="9" spans="2:10" ht="12">
      <c r="B9">
        <f aca="true" t="shared" si="8" ref="B9:B17">B8+0.001</f>
        <v>1.0019999999999998</v>
      </c>
      <c r="C9">
        <f t="shared" si="0"/>
        <v>0.9980039920159682</v>
      </c>
      <c r="D9">
        <f t="shared" si="2"/>
        <v>0.2991699110315071</v>
      </c>
      <c r="E9">
        <f t="shared" si="3"/>
        <v>0.3042740870991046</v>
      </c>
      <c r="F9">
        <f t="shared" si="4"/>
        <v>0.28661820358701295</v>
      </c>
      <c r="G9">
        <f t="shared" si="1"/>
        <v>-16.94619821299749</v>
      </c>
      <c r="H9">
        <f t="shared" si="5"/>
        <v>-62.00820382772404</v>
      </c>
      <c r="I9">
        <f t="shared" si="6"/>
        <v>23.022005614726545</v>
      </c>
      <c r="J9">
        <f t="shared" si="7"/>
        <v>49.96820382772404</v>
      </c>
    </row>
    <row r="10" spans="2:10" ht="12">
      <c r="B10">
        <f t="shared" si="8"/>
        <v>1.0029999999999997</v>
      </c>
      <c r="C10">
        <f t="shared" si="0"/>
        <v>0.9970089730807581</v>
      </c>
      <c r="D10">
        <f t="shared" si="2"/>
        <v>0.28247054074663536</v>
      </c>
      <c r="E10">
        <f t="shared" si="3"/>
        <v>0.28624983555254463</v>
      </c>
      <c r="F10">
        <f t="shared" si="4"/>
        <v>0.2718338836830546</v>
      </c>
      <c r="G10">
        <f t="shared" si="1"/>
        <v>-16.94619821299749</v>
      </c>
      <c r="H10">
        <f t="shared" si="5"/>
        <v>-65.19057049793979</v>
      </c>
      <c r="I10">
        <f t="shared" si="6"/>
        <v>26.204372284942302</v>
      </c>
      <c r="J10">
        <f t="shared" si="7"/>
        <v>53.15057049793979</v>
      </c>
    </row>
    <row r="11" spans="2:10" ht="12">
      <c r="B11">
        <f t="shared" si="8"/>
        <v>1.0039999999999996</v>
      </c>
      <c r="C11">
        <f t="shared" si="0"/>
        <v>0.9960159362549805</v>
      </c>
      <c r="D11">
        <f t="shared" si="2"/>
        <v>0.2700467047392715</v>
      </c>
      <c r="E11">
        <f t="shared" si="3"/>
        <v>0.2730396237574493</v>
      </c>
      <c r="F11">
        <f t="shared" si="4"/>
        <v>0.2607078779395752</v>
      </c>
      <c r="G11">
        <f t="shared" si="1"/>
        <v>-16.94619821299749</v>
      </c>
      <c r="H11">
        <f t="shared" si="5"/>
        <v>-67.65291878126123</v>
      </c>
      <c r="I11">
        <f t="shared" si="6"/>
        <v>28.66672056826375</v>
      </c>
      <c r="J11">
        <f t="shared" si="7"/>
        <v>55.612918781261236</v>
      </c>
    </row>
    <row r="12" spans="2:10" ht="12">
      <c r="B12">
        <f t="shared" si="8"/>
        <v>1.0049999999999994</v>
      </c>
      <c r="C12">
        <f t="shared" si="0"/>
        <v>0.9950248756218911</v>
      </c>
      <c r="D12">
        <f t="shared" si="2"/>
        <v>0.2600880128721322</v>
      </c>
      <c r="E12">
        <f t="shared" si="3"/>
        <v>0.26255374192792796</v>
      </c>
      <c r="F12">
        <f t="shared" si="4"/>
        <v>0.2517136364217767</v>
      </c>
      <c r="G12">
        <f t="shared" si="1"/>
        <v>-16.94619821299749</v>
      </c>
      <c r="H12">
        <f t="shared" si="5"/>
        <v>-69.69381452976174</v>
      </c>
      <c r="I12">
        <f t="shared" si="6"/>
        <v>30.707616316764252</v>
      </c>
      <c r="J12">
        <f t="shared" si="7"/>
        <v>57.65381452976174</v>
      </c>
    </row>
    <row r="13" spans="2:10" ht="12">
      <c r="B13">
        <f t="shared" si="8"/>
        <v>1.0059999999999993</v>
      </c>
      <c r="C13">
        <f t="shared" si="0"/>
        <v>0.9940357852882711</v>
      </c>
      <c r="D13">
        <f t="shared" si="2"/>
        <v>0.25174753601285754</v>
      </c>
      <c r="E13">
        <f t="shared" si="3"/>
        <v>0.25383325478458674</v>
      </c>
      <c r="F13">
        <f t="shared" si="4"/>
        <v>0.24413027123011743</v>
      </c>
      <c r="G13">
        <f t="shared" si="1"/>
        <v>-16.94619821299749</v>
      </c>
      <c r="H13">
        <f t="shared" si="5"/>
        <v>-71.45417777281034</v>
      </c>
      <c r="I13">
        <f t="shared" si="6"/>
        <v>32.46797955981285</v>
      </c>
      <c r="J13">
        <f t="shared" si="7"/>
        <v>59.41417777281034</v>
      </c>
    </row>
    <row r="14" spans="2:10" ht="12">
      <c r="B14">
        <f t="shared" si="8"/>
        <v>1.0069999999999992</v>
      </c>
      <c r="C14">
        <f t="shared" si="0"/>
        <v>0.9930486593843106</v>
      </c>
      <c r="D14">
        <f t="shared" si="2"/>
        <v>0.24455675351713035</v>
      </c>
      <c r="E14">
        <f t="shared" si="3"/>
        <v>0.2463549264687057</v>
      </c>
      <c r="F14">
        <f t="shared" si="4"/>
        <v>0.23755603208033163</v>
      </c>
      <c r="G14">
        <f t="shared" si="1"/>
        <v>-16.94619821299749</v>
      </c>
      <c r="H14">
        <f t="shared" si="5"/>
        <v>-73.01264982274807</v>
      </c>
      <c r="I14">
        <f t="shared" si="6"/>
        <v>34.02645160975059</v>
      </c>
      <c r="J14">
        <f t="shared" si="7"/>
        <v>60.972649822748075</v>
      </c>
    </row>
    <row r="15" spans="2:10" ht="12">
      <c r="B15">
        <f t="shared" si="8"/>
        <v>1.0079999999999991</v>
      </c>
      <c r="C15">
        <f t="shared" si="0"/>
        <v>0.992063492063493</v>
      </c>
      <c r="D15">
        <f t="shared" si="2"/>
        <v>0.23822778638432116</v>
      </c>
      <c r="E15">
        <f t="shared" si="3"/>
        <v>0.23980063935646748</v>
      </c>
      <c r="F15">
        <f t="shared" si="4"/>
        <v>0.23174254805220257</v>
      </c>
      <c r="G15">
        <f t="shared" si="1"/>
        <v>-16.94619821299749</v>
      </c>
      <c r="H15">
        <f t="shared" si="5"/>
        <v>-74.41795959836084</v>
      </c>
      <c r="I15">
        <f t="shared" si="6"/>
        <v>35.43176138536335</v>
      </c>
      <c r="J15">
        <f t="shared" si="7"/>
        <v>62.37795959836084</v>
      </c>
    </row>
    <row r="16" spans="2:10" ht="12">
      <c r="B16">
        <f t="shared" si="8"/>
        <v>1.008999999999999</v>
      </c>
      <c r="C16">
        <f t="shared" si="0"/>
        <v>0.9910802775024786</v>
      </c>
      <c r="D16">
        <f t="shared" si="2"/>
        <v>0.2325704359065037</v>
      </c>
      <c r="E16">
        <f t="shared" si="3"/>
        <v>0.23396199471794063</v>
      </c>
      <c r="F16">
        <f t="shared" si="4"/>
        <v>0.22652485687051002</v>
      </c>
      <c r="G16">
        <f t="shared" si="1"/>
        <v>-16.94619821299749</v>
      </c>
      <c r="H16">
        <f t="shared" si="5"/>
        <v>-75.7025621491428</v>
      </c>
      <c r="I16">
        <f t="shared" si="6"/>
        <v>36.71636393614532</v>
      </c>
      <c r="J16">
        <f t="shared" si="7"/>
        <v>63.66256214914281</v>
      </c>
    </row>
    <row r="17" spans="2:10" ht="12">
      <c r="B17">
        <f t="shared" si="8"/>
        <v>1.009999999999999</v>
      </c>
      <c r="C17">
        <f t="shared" si="0"/>
        <v>0.9900990099009912</v>
      </c>
      <c r="D17">
        <f t="shared" si="2"/>
        <v>0.22745215054277398</v>
      </c>
      <c r="E17">
        <f t="shared" si="3"/>
        <v>0.22869477627126059</v>
      </c>
      <c r="F17">
        <f t="shared" si="4"/>
        <v>0.22178746204116287</v>
      </c>
      <c r="G17">
        <f t="shared" si="1"/>
        <v>-16.94619821299749</v>
      </c>
      <c r="H17">
        <f t="shared" si="5"/>
        <v>-76.88925062540223</v>
      </c>
      <c r="I17">
        <f t="shared" si="6"/>
        <v>37.90305241240474</v>
      </c>
      <c r="J17">
        <f t="shared" si="7"/>
        <v>64.84925062540222</v>
      </c>
    </row>
    <row r="18" spans="2:10" ht="12">
      <c r="B18">
        <f>B17+0.01</f>
        <v>1.019999999999999</v>
      </c>
      <c r="C18">
        <f t="shared" si="0"/>
        <v>0.9803921568627462</v>
      </c>
      <c r="D18">
        <f t="shared" si="2"/>
        <v>0.192563780712729</v>
      </c>
      <c r="E18">
        <f t="shared" si="3"/>
        <v>0.19309886185595634</v>
      </c>
      <c r="F18">
        <f t="shared" si="4"/>
        <v>0.18908988819988023</v>
      </c>
      <c r="G18">
        <f t="shared" si="1"/>
        <v>-16.94619821299749</v>
      </c>
      <c r="H18">
        <f t="shared" si="5"/>
        <v>-85.70643431859142</v>
      </c>
      <c r="I18">
        <f t="shared" si="6"/>
        <v>46.72023610559393</v>
      </c>
      <c r="J18">
        <f t="shared" si="7"/>
        <v>73.66643431859143</v>
      </c>
    </row>
    <row r="19" spans="2:10" ht="12">
      <c r="B19">
        <f aca="true" t="shared" si="9" ref="B19:B26">B18+0.01</f>
        <v>1.029999999999999</v>
      </c>
      <c r="C19">
        <f t="shared" si="0"/>
        <v>0.970873786407768</v>
      </c>
      <c r="D19">
        <f t="shared" si="2"/>
        <v>0.17137485924025356</v>
      </c>
      <c r="E19">
        <f t="shared" si="3"/>
        <v>0.17167242990287965</v>
      </c>
      <c r="F19">
        <f t="shared" si="4"/>
        <v>0.16891238586258536</v>
      </c>
      <c r="G19">
        <f t="shared" si="1"/>
        <v>-16.94619821299749</v>
      </c>
      <c r="H19">
        <f t="shared" si="5"/>
        <v>-91.83593348164624</v>
      </c>
      <c r="I19">
        <f t="shared" si="6"/>
        <v>52.84973526864875</v>
      </c>
      <c r="J19">
        <f t="shared" si="7"/>
        <v>79.79593348164624</v>
      </c>
    </row>
    <row r="20" spans="2:10" ht="12">
      <c r="B20">
        <f t="shared" si="9"/>
        <v>1.039999999999999</v>
      </c>
      <c r="C20">
        <f t="shared" si="0"/>
        <v>0.9615384615384626</v>
      </c>
      <c r="D20">
        <f t="shared" si="2"/>
        <v>0.15612923282555932</v>
      </c>
      <c r="E20">
        <f t="shared" si="3"/>
        <v>0.15631561043029304</v>
      </c>
      <c r="F20">
        <f t="shared" si="4"/>
        <v>0.15426040128130217</v>
      </c>
      <c r="G20">
        <f t="shared" si="1"/>
        <v>-16.94619821299749</v>
      </c>
      <c r="H20">
        <f t="shared" si="5"/>
        <v>-96.71971788897805</v>
      </c>
      <c r="I20">
        <f t="shared" si="6"/>
        <v>57.73351967598057</v>
      </c>
      <c r="J20">
        <f t="shared" si="7"/>
        <v>84.67971788897805</v>
      </c>
    </row>
    <row r="21" spans="2:10" ht="12">
      <c r="B21">
        <f t="shared" si="9"/>
        <v>1.049999999999999</v>
      </c>
      <c r="C21">
        <f t="shared" si="0"/>
        <v>0.9523809523809533</v>
      </c>
      <c r="D21">
        <f t="shared" si="2"/>
        <v>0.14425219786126398</v>
      </c>
      <c r="E21">
        <f t="shared" si="3"/>
        <v>0.1443775282450268</v>
      </c>
      <c r="F21">
        <f t="shared" si="4"/>
        <v>0.1427743718936214</v>
      </c>
      <c r="G21">
        <f t="shared" si="1"/>
        <v>-16.94619821299749</v>
      </c>
      <c r="H21">
        <f t="shared" si="5"/>
        <v>-100.86004771388723</v>
      </c>
      <c r="I21">
        <f t="shared" si="6"/>
        <v>61.87384950088974</v>
      </c>
      <c r="J21">
        <f t="shared" si="7"/>
        <v>88.82004771388722</v>
      </c>
    </row>
    <row r="22" spans="2:10" ht="12">
      <c r="B22">
        <f t="shared" si="9"/>
        <v>1.059999999999999</v>
      </c>
      <c r="C22">
        <f t="shared" si="0"/>
        <v>0.9433962264150952</v>
      </c>
      <c r="D22">
        <f t="shared" si="2"/>
        <v>0.13455557064630042</v>
      </c>
      <c r="E22">
        <f t="shared" si="3"/>
        <v>0.13464400241193406</v>
      </c>
      <c r="F22">
        <f t="shared" si="4"/>
        <v>0.13335378727697955</v>
      </c>
      <c r="G22">
        <f t="shared" si="1"/>
        <v>-16.94619821299749</v>
      </c>
      <c r="H22">
        <f t="shared" si="5"/>
        <v>-104.49755844637961</v>
      </c>
      <c r="I22">
        <f t="shared" si="6"/>
        <v>65.51136023338213</v>
      </c>
      <c r="J22">
        <f t="shared" si="7"/>
        <v>92.45755844637961</v>
      </c>
    </row>
    <row r="23" spans="2:10" ht="12">
      <c r="B23">
        <f t="shared" si="9"/>
        <v>1.069999999999999</v>
      </c>
      <c r="C23">
        <f t="shared" si="0"/>
        <v>0.9345794392523373</v>
      </c>
      <c r="D23">
        <f t="shared" si="2"/>
        <v>0.1263891748099129</v>
      </c>
      <c r="E23">
        <f t="shared" si="3"/>
        <v>0.12645380149362595</v>
      </c>
      <c r="F23">
        <f t="shared" si="4"/>
        <v>0.12539162586491295</v>
      </c>
      <c r="G23">
        <f t="shared" si="1"/>
        <v>-16.94619821299749</v>
      </c>
      <c r="H23">
        <f t="shared" si="5"/>
        <v>-107.76817322725685</v>
      </c>
      <c r="I23">
        <f t="shared" si="6"/>
        <v>68.78197501425936</v>
      </c>
      <c r="J23">
        <f t="shared" si="7"/>
        <v>95.72817322725686</v>
      </c>
    </row>
    <row r="24" spans="2:10" ht="12">
      <c r="B24">
        <f t="shared" si="9"/>
        <v>1.079999999999999</v>
      </c>
      <c r="C24">
        <f t="shared" si="0"/>
        <v>0.9259259259259268</v>
      </c>
      <c r="D24">
        <f t="shared" si="2"/>
        <v>0.11935718697528372</v>
      </c>
      <c r="E24">
        <f t="shared" si="3"/>
        <v>0.11940570853635313</v>
      </c>
      <c r="F24">
        <f t="shared" si="4"/>
        <v>0.11851597491422199</v>
      </c>
      <c r="G24">
        <f t="shared" si="1"/>
        <v>-16.94619821299749</v>
      </c>
      <c r="H24">
        <f t="shared" si="5"/>
        <v>-110.75698920030085</v>
      </c>
      <c r="I24">
        <f t="shared" si="6"/>
        <v>71.77079098730337</v>
      </c>
      <c r="J24">
        <f t="shared" si="7"/>
        <v>98.71698920030084</v>
      </c>
    </row>
    <row r="25" spans="2:10" ht="12">
      <c r="B25">
        <f t="shared" si="9"/>
        <v>1.089999999999999</v>
      </c>
      <c r="C25">
        <f t="shared" si="0"/>
        <v>0.9174311926605513</v>
      </c>
      <c r="D25">
        <f t="shared" si="2"/>
        <v>0.11320020169582436</v>
      </c>
      <c r="E25">
        <f t="shared" si="3"/>
        <v>0.1132374238411164</v>
      </c>
      <c r="F25">
        <f t="shared" si="4"/>
        <v>0.11248180877808997</v>
      </c>
      <c r="G25">
        <f t="shared" si="1"/>
        <v>-16.94619821299749</v>
      </c>
      <c r="H25">
        <f t="shared" si="5"/>
        <v>-113.5212023307291</v>
      </c>
      <c r="I25">
        <f t="shared" si="6"/>
        <v>74.5350041177316</v>
      </c>
      <c r="J25">
        <f t="shared" si="7"/>
        <v>101.4812023307291</v>
      </c>
    </row>
    <row r="26" spans="2:10" ht="12">
      <c r="B26">
        <f t="shared" si="9"/>
        <v>1.099999999999999</v>
      </c>
      <c r="C26">
        <f t="shared" si="0"/>
        <v>0.90909090909091</v>
      </c>
      <c r="D26">
        <f t="shared" si="2"/>
        <v>0.10773874922152668</v>
      </c>
      <c r="E26">
        <f t="shared" si="3"/>
        <v>0.10776781144774314</v>
      </c>
      <c r="F26">
        <f t="shared" si="4"/>
        <v>0.10711884454887156</v>
      </c>
      <c r="G26">
        <f t="shared" si="1"/>
        <v>-16.94619821299749</v>
      </c>
      <c r="H26">
        <f t="shared" si="5"/>
        <v>-116.10131240639377</v>
      </c>
      <c r="I26">
        <f t="shared" si="6"/>
        <v>77.1151141933963</v>
      </c>
      <c r="J26">
        <f t="shared" si="7"/>
        <v>104.06131240639377</v>
      </c>
    </row>
    <row r="27" spans="2:10" ht="12">
      <c r="B27">
        <f>B26+0.025</f>
        <v>1.124999999999999</v>
      </c>
      <c r="C27">
        <f t="shared" si="0"/>
        <v>0.8888888888888897</v>
      </c>
      <c r="D27">
        <f t="shared" si="2"/>
        <v>0.09635707114562148</v>
      </c>
      <c r="E27">
        <f t="shared" si="3"/>
        <v>0.09637369489143416</v>
      </c>
      <c r="F27">
        <f t="shared" si="4"/>
        <v>0.09591283964121246</v>
      </c>
      <c r="G27">
        <f t="shared" si="1"/>
        <v>-16.94619821299749</v>
      </c>
      <c r="H27">
        <f t="shared" si="5"/>
        <v>-121.9249788226912</v>
      </c>
      <c r="I27">
        <f t="shared" si="6"/>
        <v>82.93878060969371</v>
      </c>
      <c r="J27">
        <f t="shared" si="7"/>
        <v>109.88497882269121</v>
      </c>
    </row>
    <row r="28" spans="2:10" ht="12">
      <c r="B28">
        <f aca="true" t="shared" si="10" ref="B28:B82">B27+0.025</f>
        <v>1.1499999999999988</v>
      </c>
      <c r="C28">
        <f t="shared" si="0"/>
        <v>0.8695652173913052</v>
      </c>
      <c r="D28">
        <f t="shared" si="2"/>
        <v>0.08729495393372641</v>
      </c>
      <c r="E28">
        <f t="shared" si="3"/>
        <v>0.08730509689840447</v>
      </c>
      <c r="F28">
        <f t="shared" si="4"/>
        <v>0.08696423129374829</v>
      </c>
      <c r="G28">
        <f t="shared" si="1"/>
        <v>-16.94619821299749</v>
      </c>
      <c r="H28">
        <f t="shared" si="5"/>
        <v>-127.07524815706824</v>
      </c>
      <c r="I28">
        <f t="shared" si="6"/>
        <v>88.08904994407075</v>
      </c>
      <c r="J28">
        <f t="shared" si="7"/>
        <v>115.03524815706825</v>
      </c>
    </row>
    <row r="29" spans="2:10" ht="12">
      <c r="B29">
        <f t="shared" si="10"/>
        <v>1.1749999999999987</v>
      </c>
      <c r="C29">
        <f t="shared" si="0"/>
        <v>0.8510638297872349</v>
      </c>
      <c r="D29">
        <f t="shared" si="2"/>
        <v>0.07984063869535431</v>
      </c>
      <c r="E29">
        <f t="shared" si="3"/>
        <v>0.0798471292587633</v>
      </c>
      <c r="F29">
        <f t="shared" si="4"/>
        <v>0.07958737570117622</v>
      </c>
      <c r="G29">
        <f t="shared" si="1"/>
        <v>-16.94619821299749</v>
      </c>
      <c r="H29">
        <f t="shared" si="5"/>
        <v>-131.728883210421</v>
      </c>
      <c r="I29">
        <f t="shared" si="6"/>
        <v>92.74268499742351</v>
      </c>
      <c r="J29">
        <f t="shared" si="7"/>
        <v>119.68888321042101</v>
      </c>
    </row>
    <row r="30" spans="2:10" ht="12">
      <c r="B30">
        <f t="shared" si="10"/>
        <v>1.1999999999999986</v>
      </c>
      <c r="C30">
        <f t="shared" si="0"/>
        <v>0.8333333333333343</v>
      </c>
      <c r="D30">
        <f t="shared" si="2"/>
        <v>0.07356367901692272</v>
      </c>
      <c r="E30">
        <f t="shared" si="3"/>
        <v>0.07356798867292541</v>
      </c>
      <c r="F30">
        <f t="shared" si="4"/>
        <v>0.07336543412415278</v>
      </c>
      <c r="G30">
        <f t="shared" si="1"/>
        <v>-16.94619821299749</v>
      </c>
      <c r="H30">
        <f t="shared" si="5"/>
        <v>-135.9973340733621</v>
      </c>
      <c r="I30">
        <f t="shared" si="6"/>
        <v>97.01113586036462</v>
      </c>
      <c r="J30">
        <f t="shared" si="7"/>
        <v>123.95733407336212</v>
      </c>
    </row>
    <row r="31" spans="2:10" ht="12">
      <c r="B31">
        <f t="shared" si="10"/>
        <v>1.2249999999999985</v>
      </c>
      <c r="C31">
        <f t="shared" si="0"/>
        <v>0.8163265306122459</v>
      </c>
      <c r="D31">
        <f t="shared" si="2"/>
        <v>0.0681837973277186</v>
      </c>
      <c r="E31">
        <f t="shared" si="3"/>
        <v>0.06818674518414335</v>
      </c>
      <c r="F31">
        <f t="shared" si="4"/>
        <v>0.06802585356178319</v>
      </c>
      <c r="G31">
        <f t="shared" si="1"/>
        <v>-16.94619821299749</v>
      </c>
      <c r="H31">
        <f t="shared" si="5"/>
        <v>-139.95600475298397</v>
      </c>
      <c r="I31">
        <f t="shared" si="6"/>
        <v>100.96980653998648</v>
      </c>
      <c r="J31">
        <f t="shared" si="7"/>
        <v>127.91600475298398</v>
      </c>
    </row>
    <row r="32" spans="2:10" ht="12">
      <c r="B32">
        <f t="shared" si="10"/>
        <v>1.2499999999999984</v>
      </c>
      <c r="C32">
        <f t="shared" si="0"/>
        <v>0.800000000000001</v>
      </c>
      <c r="D32">
        <f t="shared" si="2"/>
        <v>0.06350832689629186</v>
      </c>
      <c r="E32">
        <f t="shared" si="3"/>
        <v>0.06351039340074612</v>
      </c>
      <c r="F32">
        <f t="shared" si="4"/>
        <v>0.06338063871272297</v>
      </c>
      <c r="G32">
        <f t="shared" si="1"/>
        <v>-16.94619821299749</v>
      </c>
      <c r="H32">
        <f t="shared" si="5"/>
        <v>-143.65862365365578</v>
      </c>
      <c r="I32">
        <f t="shared" si="6"/>
        <v>104.67242544065829</v>
      </c>
      <c r="J32">
        <f t="shared" si="7"/>
        <v>131.6186236536558</v>
      </c>
    </row>
    <row r="33" spans="2:10" ht="12">
      <c r="B33">
        <f t="shared" si="10"/>
        <v>1.2749999999999984</v>
      </c>
      <c r="C33">
        <f t="shared" si="0"/>
        <v>0.7843137254901971</v>
      </c>
      <c r="D33">
        <f t="shared" si="2"/>
        <v>0.059399205161772384</v>
      </c>
      <c r="E33">
        <f t="shared" si="3"/>
        <v>0.05940068418064144</v>
      </c>
      <c r="F33">
        <f t="shared" si="4"/>
        <v>0.0592946935537894</v>
      </c>
      <c r="G33">
        <f t="shared" si="1"/>
        <v>-16.94619821299749</v>
      </c>
      <c r="H33">
        <f t="shared" si="5"/>
        <v>-147.14502633121438</v>
      </c>
      <c r="I33">
        <f t="shared" si="6"/>
        <v>108.15882811821689</v>
      </c>
      <c r="J33">
        <f t="shared" si="7"/>
        <v>135.1050263312144</v>
      </c>
    </row>
    <row r="34" spans="2:10" ht="12">
      <c r="B34">
        <f t="shared" si="10"/>
        <v>1.2999999999999983</v>
      </c>
      <c r="C34">
        <f t="shared" si="0"/>
        <v>0.7692307692307703</v>
      </c>
      <c r="D34">
        <f t="shared" si="2"/>
        <v>0.055754188955227366</v>
      </c>
      <c r="E34">
        <f t="shared" si="3"/>
        <v>0.05575526653389399</v>
      </c>
      <c r="F34">
        <f t="shared" si="4"/>
        <v>0.05566773369169652</v>
      </c>
      <c r="G34">
        <f t="shared" si="1"/>
        <v>-16.94619821299749</v>
      </c>
      <c r="H34">
        <f t="shared" si="5"/>
        <v>-150.44569244774942</v>
      </c>
      <c r="I34">
        <f t="shared" si="6"/>
        <v>111.45949423475193</v>
      </c>
      <c r="J34">
        <f t="shared" si="7"/>
        <v>138.40569244774943</v>
      </c>
    </row>
    <row r="35" spans="2:10" ht="12">
      <c r="B35">
        <f t="shared" si="10"/>
        <v>1.3249999999999982</v>
      </c>
      <c r="C35">
        <f t="shared" si="0"/>
        <v>0.7547169811320765</v>
      </c>
      <c r="D35">
        <f t="shared" si="2"/>
        <v>0.05249551213728731</v>
      </c>
      <c r="E35">
        <f t="shared" si="3"/>
        <v>0.05249630951780065</v>
      </c>
      <c r="F35">
        <f t="shared" si="4"/>
        <v>0.05242332828554006</v>
      </c>
      <c r="G35">
        <f t="shared" si="1"/>
        <v>-16.94619821299749</v>
      </c>
      <c r="H35">
        <f t="shared" si="5"/>
        <v>-153.5845471624627</v>
      </c>
      <c r="I35">
        <f t="shared" si="6"/>
        <v>114.59834894946522</v>
      </c>
      <c r="J35">
        <f t="shared" si="7"/>
        <v>141.54454716246272</v>
      </c>
    </row>
    <row r="36" spans="2:10" ht="12">
      <c r="B36">
        <f t="shared" si="10"/>
        <v>1.349999999999998</v>
      </c>
      <c r="C36">
        <f t="shared" si="0"/>
        <v>0.7407407407407418</v>
      </c>
      <c r="D36">
        <f t="shared" si="2"/>
        <v>0.04956270319767177</v>
      </c>
      <c r="E36">
        <f t="shared" si="3"/>
        <v>0.049563301367601426</v>
      </c>
      <c r="F36">
        <f t="shared" si="4"/>
        <v>0.04950194068305312</v>
      </c>
      <c r="G36">
        <f t="shared" si="1"/>
        <v>-16.94619821299749</v>
      </c>
      <c r="H36">
        <f t="shared" si="5"/>
        <v>-156.58077280341027</v>
      </c>
      <c r="I36">
        <f t="shared" si="6"/>
        <v>117.59457459041278</v>
      </c>
      <c r="J36">
        <f t="shared" si="7"/>
        <v>144.54077280341028</v>
      </c>
    </row>
    <row r="37" spans="2:10" ht="12">
      <c r="B37">
        <f t="shared" si="10"/>
        <v>1.374999999999998</v>
      </c>
      <c r="C37">
        <f t="shared" si="0"/>
        <v>0.7272727272727283</v>
      </c>
      <c r="D37">
        <f t="shared" si="2"/>
        <v>0.04690785544923792</v>
      </c>
      <c r="E37">
        <f t="shared" si="3"/>
        <v>0.046908309676981556</v>
      </c>
      <c r="F37">
        <f t="shared" si="4"/>
        <v>0.04685633368075912</v>
      </c>
      <c r="G37">
        <f t="shared" si="1"/>
        <v>-16.94619821299749</v>
      </c>
      <c r="H37">
        <f t="shared" si="5"/>
        <v>-159.4500259687947</v>
      </c>
      <c r="I37">
        <f t="shared" si="6"/>
        <v>120.46382775579721</v>
      </c>
      <c r="J37">
        <f t="shared" si="7"/>
        <v>147.4100259687947</v>
      </c>
    </row>
    <row r="38" spans="2:10" ht="12">
      <c r="B38">
        <f t="shared" si="10"/>
        <v>1.399999999999998</v>
      </c>
      <c r="C38">
        <f t="shared" si="0"/>
        <v>0.7142857142857153</v>
      </c>
      <c r="D38">
        <f t="shared" si="2"/>
        <v>0.0444924084195196</v>
      </c>
      <c r="E38">
        <f t="shared" si="3"/>
        <v>0.04449275713589024</v>
      </c>
      <c r="F38">
        <f t="shared" si="4"/>
        <v>0.044448435677740275</v>
      </c>
      <c r="G38">
        <f t="shared" si="1"/>
        <v>-16.94619821299749</v>
      </c>
      <c r="H38">
        <f t="shared" si="5"/>
        <v>-162.20528171670375</v>
      </c>
      <c r="I38">
        <f t="shared" si="6"/>
        <v>123.21908350370626</v>
      </c>
      <c r="J38">
        <f t="shared" si="7"/>
        <v>150.16528171670376</v>
      </c>
    </row>
    <row r="39" spans="2:10" ht="12">
      <c r="B39">
        <f t="shared" si="10"/>
        <v>1.4249999999999978</v>
      </c>
      <c r="C39">
        <f aca="true" t="shared" si="11" ref="C39:C70">1/B39</f>
        <v>0.7017543859649134</v>
      </c>
      <c r="D39">
        <f t="shared" si="2"/>
        <v>0.04228489561711759</v>
      </c>
      <c r="E39">
        <f t="shared" si="3"/>
        <v>0.042285165992236445</v>
      </c>
      <c r="F39">
        <f t="shared" si="4"/>
        <v>0.042247143277028006</v>
      </c>
      <c r="G39">
        <f t="shared" si="1"/>
        <v>-16.94619821299749</v>
      </c>
      <c r="H39">
        <f t="shared" si="5"/>
        <v>-164.85743522732596</v>
      </c>
      <c r="I39">
        <f t="shared" si="6"/>
        <v>125.87123701432847</v>
      </c>
      <c r="J39">
        <f t="shared" si="7"/>
        <v>152.81743522732597</v>
      </c>
    </row>
    <row r="40" spans="2:10" ht="12">
      <c r="B40">
        <f t="shared" si="10"/>
        <v>1.4499999999999977</v>
      </c>
      <c r="C40">
        <f t="shared" si="11"/>
        <v>0.6896551724137941</v>
      </c>
      <c r="D40">
        <f t="shared" si="2"/>
        <v>0.04025933018673368</v>
      </c>
      <c r="E40">
        <f t="shared" si="3"/>
        <v>0.04025954171639686</v>
      </c>
      <c r="F40">
        <f t="shared" si="4"/>
        <v>0.040226743357973486</v>
      </c>
      <c r="G40">
        <f t="shared" si="1"/>
        <v>-16.94619821299749</v>
      </c>
      <c r="H40">
        <f t="shared" si="5"/>
        <v>-167.41574077115848</v>
      </c>
      <c r="I40">
        <f t="shared" si="6"/>
        <v>128.429542558161</v>
      </c>
      <c r="J40">
        <f t="shared" si="7"/>
        <v>155.3757407711585</v>
      </c>
    </row>
    <row r="41" spans="2:10" ht="12">
      <c r="B41">
        <f t="shared" si="10"/>
        <v>1.4749999999999976</v>
      </c>
      <c r="C41">
        <f t="shared" si="11"/>
        <v>0.6779661016949163</v>
      </c>
      <c r="D41">
        <f t="shared" si="2"/>
        <v>0.03839402332819415</v>
      </c>
      <c r="E41">
        <f t="shared" si="3"/>
        <v>0.038394190189330074</v>
      </c>
      <c r="F41">
        <f t="shared" si="4"/>
        <v>0.03836575624114891</v>
      </c>
      <c r="G41">
        <f t="shared" si="1"/>
        <v>-16.94619821299749</v>
      </c>
      <c r="H41">
        <f t="shared" si="5"/>
        <v>-169.888138574672</v>
      </c>
      <c r="I41">
        <f t="shared" si="6"/>
        <v>130.90194036167452</v>
      </c>
      <c r="J41">
        <f t="shared" si="7"/>
        <v>157.84813857467202</v>
      </c>
    </row>
    <row r="42" spans="2:10" ht="12">
      <c r="B42">
        <f t="shared" si="10"/>
        <v>1.4999999999999976</v>
      </c>
      <c r="C42">
        <f t="shared" si="11"/>
        <v>0.6666666666666677</v>
      </c>
      <c r="D42">
        <f t="shared" si="2"/>
        <v>0.03667070343099251</v>
      </c>
      <c r="E42">
        <f t="shared" si="3"/>
        <v>0.03667083605803647</v>
      </c>
      <c r="F42">
        <f t="shared" si="4"/>
        <v>0.0366460719805396</v>
      </c>
      <c r="G42">
        <f t="shared" si="1"/>
        <v>-16.94619821299749</v>
      </c>
      <c r="H42">
        <f t="shared" si="5"/>
        <v>-172.28150261409994</v>
      </c>
      <c r="I42">
        <f t="shared" si="6"/>
        <v>133.29530440110244</v>
      </c>
      <c r="J42">
        <f t="shared" si="7"/>
        <v>160.24150261409994</v>
      </c>
    </row>
    <row r="43" spans="2:10" ht="12">
      <c r="B43">
        <f t="shared" si="10"/>
        <v>1.5249999999999975</v>
      </c>
      <c r="C43">
        <f t="shared" si="11"/>
        <v>0.6557377049180338</v>
      </c>
      <c r="D43">
        <f t="shared" si="2"/>
        <v>0.03507384862252466</v>
      </c>
      <c r="E43">
        <f t="shared" si="3"/>
        <v>0.035073954780356804</v>
      </c>
      <c r="F43">
        <f t="shared" si="4"/>
        <v>0.03505229502314908</v>
      </c>
      <c r="G43">
        <f t="shared" si="1"/>
        <v>-16.94619821299749</v>
      </c>
      <c r="H43">
        <f t="shared" si="5"/>
        <v>-174.6018314733421</v>
      </c>
      <c r="I43">
        <f t="shared" si="6"/>
        <v>135.6156332603446</v>
      </c>
      <c r="J43">
        <f t="shared" si="7"/>
        <v>162.5618314733421</v>
      </c>
    </row>
    <row r="44" spans="2:10" ht="12">
      <c r="B44">
        <f t="shared" si="10"/>
        <v>1.5499999999999974</v>
      </c>
      <c r="C44">
        <f t="shared" si="11"/>
        <v>0.6451612903225817</v>
      </c>
      <c r="D44">
        <f t="shared" si="2"/>
        <v>0.03359017363667878</v>
      </c>
      <c r="E44">
        <f t="shared" si="3"/>
        <v>0.03359025916213242</v>
      </c>
      <c r="F44">
        <f t="shared" si="4"/>
        <v>0.03357123976497606</v>
      </c>
      <c r="G44">
        <f t="shared" si="1"/>
        <v>-16.94619821299749</v>
      </c>
      <c r="H44">
        <f t="shared" si="5"/>
        <v>-176.8543974470092</v>
      </c>
      <c r="I44">
        <f t="shared" si="6"/>
        <v>137.8681992340117</v>
      </c>
      <c r="J44">
        <f t="shared" si="7"/>
        <v>164.8143974470092</v>
      </c>
    </row>
    <row r="45" spans="2:10" ht="12">
      <c r="B45">
        <f t="shared" si="10"/>
        <v>1.5749999999999973</v>
      </c>
      <c r="C45">
        <f t="shared" si="11"/>
        <v>0.634920634920636</v>
      </c>
      <c r="D45">
        <f t="shared" si="2"/>
        <v>0.03220823015626814</v>
      </c>
      <c r="E45">
        <f t="shared" si="3"/>
        <v>0.032208299477744874</v>
      </c>
      <c r="F45">
        <f t="shared" si="4"/>
        <v>0.03219153721540941</v>
      </c>
      <c r="G45">
        <f t="shared" si="1"/>
        <v>-16.94619821299749</v>
      </c>
      <c r="H45">
        <f t="shared" si="5"/>
        <v>-179.04386451593444</v>
      </c>
      <c r="I45">
        <f t="shared" si="6"/>
        <v>140.05766630293695</v>
      </c>
      <c r="J45">
        <f t="shared" si="7"/>
        <v>167.00386451593445</v>
      </c>
    </row>
    <row r="46" spans="2:10" ht="12">
      <c r="B46">
        <f t="shared" si="10"/>
        <v>1.5999999999999972</v>
      </c>
      <c r="C46">
        <f t="shared" si="11"/>
        <v>0.6250000000000011</v>
      </c>
      <c r="D46">
        <f t="shared" si="2"/>
        <v>0.03091809186023165</v>
      </c>
      <c r="E46">
        <f t="shared" si="3"/>
        <v>0.03091814836646882</v>
      </c>
      <c r="F46">
        <f t="shared" si="4"/>
        <v>0.030903324705538</v>
      </c>
      <c r="G46">
        <f t="shared" si="1"/>
        <v>-16.94619821299749</v>
      </c>
      <c r="H46">
        <f t="shared" si="5"/>
        <v>-181.1743827729202</v>
      </c>
      <c r="I46">
        <f t="shared" si="6"/>
        <v>142.18818455992272</v>
      </c>
      <c r="J46">
        <f t="shared" si="7"/>
        <v>169.13438277292022</v>
      </c>
    </row>
    <row r="47" spans="2:10" ht="12">
      <c r="B47">
        <f t="shared" si="10"/>
        <v>1.6249999999999971</v>
      </c>
      <c r="C47">
        <f t="shared" si="11"/>
        <v>0.6153846153846165</v>
      </c>
      <c r="D47">
        <f t="shared" si="2"/>
        <v>0.029711103567121366</v>
      </c>
      <c r="E47">
        <f t="shared" si="3"/>
        <v>0.02971114987196798</v>
      </c>
      <c r="F47">
        <f t="shared" si="4"/>
        <v>0.02969799850933602</v>
      </c>
      <c r="G47">
        <f t="shared" si="1"/>
        <v>-16.94619821299749</v>
      </c>
      <c r="H47">
        <f t="shared" si="5"/>
        <v>-183.2496647924315</v>
      </c>
      <c r="I47">
        <f t="shared" si="6"/>
        <v>144.263466579434</v>
      </c>
      <c r="J47">
        <f t="shared" si="7"/>
        <v>171.2096647924315</v>
      </c>
    </row>
    <row r="48" spans="2:10" ht="12">
      <c r="B48">
        <f t="shared" si="10"/>
        <v>1.649999999999997</v>
      </c>
      <c r="C48">
        <f t="shared" si="11"/>
        <v>0.6060606060606072</v>
      </c>
      <c r="D48">
        <f t="shared" si="2"/>
        <v>0.02857967948409996</v>
      </c>
      <c r="E48">
        <f t="shared" si="3"/>
        <v>0.028579717618677405</v>
      </c>
      <c r="F48">
        <f t="shared" si="4"/>
        <v>0.028568014715777603</v>
      </c>
      <c r="G48">
        <f t="shared" si="1"/>
        <v>-16.94619821299749</v>
      </c>
      <c r="H48">
        <f t="shared" si="5"/>
        <v>-185.27304798740462</v>
      </c>
      <c r="I48">
        <f t="shared" si="6"/>
        <v>146.28684977440713</v>
      </c>
      <c r="J48">
        <f t="shared" si="7"/>
        <v>173.23304798740463</v>
      </c>
    </row>
    <row r="49" spans="2:10" ht="12">
      <c r="B49">
        <f t="shared" si="10"/>
        <v>1.674999999999997</v>
      </c>
      <c r="C49">
        <f t="shared" si="11"/>
        <v>0.5970149253731354</v>
      </c>
      <c r="D49">
        <f t="shared" si="2"/>
        <v>0.02751713950379602</v>
      </c>
      <c r="E49">
        <f t="shared" si="3"/>
        <v>0.027517171057350635</v>
      </c>
      <c r="F49">
        <f t="shared" si="4"/>
        <v>0.02750672752408657</v>
      </c>
      <c r="G49">
        <f t="shared" si="1"/>
        <v>-16.94619821299749</v>
      </c>
      <c r="H49">
        <f t="shared" si="5"/>
        <v>-187.24754596982697</v>
      </c>
      <c r="I49">
        <f t="shared" si="6"/>
        <v>148.26134775682948</v>
      </c>
      <c r="J49">
        <f t="shared" si="7"/>
        <v>175.20754596982698</v>
      </c>
    </row>
    <row r="50" spans="2:10" ht="12">
      <c r="B50">
        <f t="shared" si="10"/>
        <v>1.6999999999999968</v>
      </c>
      <c r="C50">
        <f t="shared" si="11"/>
        <v>0.5882352941176482</v>
      </c>
      <c r="D50">
        <f t="shared" si="2"/>
        <v>0.02651757528783901</v>
      </c>
      <c r="E50">
        <f t="shared" si="3"/>
        <v>0.026517601511943042</v>
      </c>
      <c r="F50">
        <f t="shared" si="4"/>
        <v>0.026508256863810815</v>
      </c>
      <c r="G50">
        <f t="shared" si="1"/>
        <v>-16.94619821299749</v>
      </c>
      <c r="H50">
        <f t="shared" si="5"/>
        <v>-189.17589119421964</v>
      </c>
      <c r="I50">
        <f t="shared" si="6"/>
        <v>150.18969298122215</v>
      </c>
      <c r="J50">
        <f t="shared" si="7"/>
        <v>177.13589119421965</v>
      </c>
    </row>
    <row r="51" spans="2:10" ht="12">
      <c r="B51">
        <f t="shared" si="10"/>
        <v>1.7249999999999968</v>
      </c>
      <c r="C51">
        <f t="shared" si="11"/>
        <v>0.5797101449275374</v>
      </c>
      <c r="D51">
        <f t="shared" si="2"/>
        <v>0.025575739892463152</v>
      </c>
      <c r="E51">
        <f t="shared" si="3"/>
        <v>0.02557576177876687</v>
      </c>
      <c r="F51">
        <f t="shared" si="4"/>
        <v>0.02556737921195913</v>
      </c>
      <c r="G51">
        <f t="shared" si="1"/>
        <v>-16.94619821299749</v>
      </c>
      <c r="H51">
        <f t="shared" si="5"/>
        <v>-191.06057062585955</v>
      </c>
      <c r="I51">
        <f t="shared" si="6"/>
        <v>152.07437241286206</v>
      </c>
      <c r="J51">
        <f t="shared" si="7"/>
        <v>179.02057062585956</v>
      </c>
    </row>
    <row r="52" spans="2:10" ht="12">
      <c r="B52">
        <f t="shared" si="10"/>
        <v>1.7499999999999967</v>
      </c>
      <c r="C52">
        <f t="shared" si="11"/>
        <v>0.5714285714285725</v>
      </c>
      <c r="D52">
        <f t="shared" si="2"/>
        <v>0.024686956164718925</v>
      </c>
      <c r="E52">
        <f t="shared" si="3"/>
        <v>0.024686974503435346</v>
      </c>
      <c r="F52">
        <f t="shared" si="4"/>
        <v>0.02467943692054085</v>
      </c>
      <c r="G52">
        <f t="shared" si="1"/>
        <v>-16.94619821299749</v>
      </c>
      <c r="H52">
        <f t="shared" si="5"/>
        <v>-192.90385577912954</v>
      </c>
      <c r="I52">
        <f t="shared" si="6"/>
        <v>153.91765756613205</v>
      </c>
      <c r="J52">
        <f t="shared" si="7"/>
        <v>180.86385577912955</v>
      </c>
    </row>
    <row r="53" spans="2:10" ht="12">
      <c r="B53">
        <f t="shared" si="10"/>
        <v>1.7749999999999966</v>
      </c>
      <c r="C53">
        <f t="shared" si="11"/>
        <v>0.563380281690142</v>
      </c>
      <c r="D53">
        <f t="shared" si="2"/>
        <v>0.02384704022695234</v>
      </c>
      <c r="E53">
        <f t="shared" si="3"/>
        <v>0.023847055651181556</v>
      </c>
      <c r="F53">
        <f t="shared" si="4"/>
        <v>0.023840262434370815</v>
      </c>
      <c r="G53">
        <f t="shared" si="1"/>
        <v>-16.94619821299749</v>
      </c>
      <c r="H53">
        <f t="shared" si="5"/>
        <v>-194.7078281754003</v>
      </c>
      <c r="I53">
        <f t="shared" si="6"/>
        <v>155.7216299624028</v>
      </c>
      <c r="J53">
        <f t="shared" si="7"/>
        <v>182.6678281754003</v>
      </c>
    </row>
    <row r="54" spans="2:10" ht="12">
      <c r="B54">
        <f t="shared" si="10"/>
        <v>1.7999999999999965</v>
      </c>
      <c r="C54">
        <f t="shared" si="11"/>
        <v>0.5555555555555567</v>
      </c>
      <c r="D54">
        <f t="shared" si="2"/>
        <v>0.023052237181373045</v>
      </c>
      <c r="E54">
        <f t="shared" si="3"/>
        <v>0.023052250200933187</v>
      </c>
      <c r="F54">
        <f t="shared" si="4"/>
        <v>0.02304611457703923</v>
      </c>
      <c r="G54">
        <f t="shared" si="1"/>
        <v>-16.94619821299749</v>
      </c>
      <c r="H54">
        <f t="shared" si="5"/>
        <v>-196.474401046452</v>
      </c>
      <c r="I54">
        <f t="shared" si="6"/>
        <v>157.4882028334545</v>
      </c>
      <c r="J54">
        <f t="shared" si="7"/>
        <v>184.434401046452</v>
      </c>
    </row>
    <row r="55" spans="2:10" ht="12">
      <c r="B55">
        <f t="shared" si="10"/>
        <v>1.8249999999999964</v>
      </c>
      <c r="C55">
        <f t="shared" si="11"/>
        <v>0.5479452054794531</v>
      </c>
      <c r="D55">
        <f t="shared" si="2"/>
        <v>0.022299166781434746</v>
      </c>
      <c r="E55">
        <f t="shared" si="3"/>
        <v>0.022299177808856367</v>
      </c>
      <c r="F55">
        <f t="shared" si="4"/>
        <v>0.022293624686219725</v>
      </c>
      <c r="G55">
        <f t="shared" si="1"/>
        <v>-16.94619821299749</v>
      </c>
      <c r="H55">
        <f t="shared" si="5"/>
        <v>-198.20533793911474</v>
      </c>
      <c r="I55">
        <f t="shared" si="6"/>
        <v>159.21913972611725</v>
      </c>
      <c r="J55">
        <f t="shared" si="7"/>
        <v>186.16533793911475</v>
      </c>
    </row>
    <row r="56" spans="2:10" ht="12">
      <c r="B56">
        <f t="shared" si="10"/>
        <v>1.8499999999999963</v>
      </c>
      <c r="C56">
        <f t="shared" si="11"/>
        <v>0.5405405405405416</v>
      </c>
      <c r="D56">
        <f t="shared" si="2"/>
        <v>0.0215847772856143</v>
      </c>
      <c r="E56">
        <f t="shared" si="3"/>
        <v>0.021584786656239384</v>
      </c>
      <c r="F56">
        <f t="shared" si="4"/>
        <v>0.02157975083987988</v>
      </c>
      <c r="G56">
        <f t="shared" si="1"/>
        <v>-16.94619821299749</v>
      </c>
      <c r="H56">
        <f t="shared" si="5"/>
        <v>-199.9022687457255</v>
      </c>
      <c r="I56">
        <f t="shared" si="6"/>
        <v>160.916070532728</v>
      </c>
      <c r="J56">
        <f t="shared" si="7"/>
        <v>187.86226874572552</v>
      </c>
    </row>
    <row r="57" spans="2:10" ht="12">
      <c r="B57">
        <f t="shared" si="10"/>
        <v>1.8749999999999962</v>
      </c>
      <c r="C57">
        <f t="shared" si="11"/>
        <v>0.5333333333333344</v>
      </c>
      <c r="D57">
        <f t="shared" si="2"/>
        <v>0.020906306069890895</v>
      </c>
      <c r="E57">
        <f t="shared" si="3"/>
        <v>0.020906314057506172</v>
      </c>
      <c r="F57">
        <f t="shared" si="4"/>
        <v>0.020901738769442936</v>
      </c>
      <c r="G57">
        <f t="shared" si="1"/>
        <v>-16.94619821299749</v>
      </c>
      <c r="H57">
        <f t="shared" si="5"/>
        <v>-201.56670358321446</v>
      </c>
      <c r="I57">
        <f t="shared" si="6"/>
        <v>162.58050537021697</v>
      </c>
      <c r="J57">
        <f t="shared" si="7"/>
        <v>189.52670358321447</v>
      </c>
    </row>
    <row r="58" spans="2:10" ht="12">
      <c r="B58">
        <f t="shared" si="10"/>
        <v>1.8999999999999961</v>
      </c>
      <c r="C58">
        <f t="shared" si="11"/>
        <v>0.5263157894736853</v>
      </c>
      <c r="D58">
        <f t="shared" si="2"/>
        <v>0.020261245855054028</v>
      </c>
      <c r="E58">
        <f t="shared" si="3"/>
        <v>0.020261252684119505</v>
      </c>
      <c r="F58">
        <f t="shared" si="4"/>
        <v>0.020257088331154433</v>
      </c>
      <c r="G58">
        <f t="shared" si="1"/>
        <v>-16.94619821299749</v>
      </c>
      <c r="H58">
        <f t="shared" si="5"/>
        <v>-203.20004486396454</v>
      </c>
      <c r="I58">
        <f t="shared" si="6"/>
        <v>164.21384665096704</v>
      </c>
      <c r="J58">
        <f t="shared" si="7"/>
        <v>191.16004486396454</v>
      </c>
    </row>
    <row r="59" spans="2:10" ht="12">
      <c r="B59">
        <f t="shared" si="10"/>
        <v>1.924999999999996</v>
      </c>
      <c r="C59">
        <f t="shared" si="11"/>
        <v>0.5194805194805205</v>
      </c>
      <c r="D59">
        <f t="shared" si="2"/>
        <v>0.019647315623753516</v>
      </c>
      <c r="E59">
        <f t="shared" si="3"/>
        <v>0.01964732147901899</v>
      </c>
      <c r="F59">
        <f t="shared" si="4"/>
        <v>0.019643524622233743</v>
      </c>
      <c r="G59">
        <f t="shared" si="1"/>
        <v>-16.94619821299749</v>
      </c>
      <c r="H59">
        <f t="shared" si="5"/>
        <v>-204.80359783873186</v>
      </c>
      <c r="I59">
        <f t="shared" si="6"/>
        <v>165.81739962573437</v>
      </c>
      <c r="J59">
        <f t="shared" si="7"/>
        <v>192.76359783873187</v>
      </c>
    </row>
    <row r="60" spans="2:10" ht="12">
      <c r="B60">
        <f t="shared" si="10"/>
        <v>1.949999999999996</v>
      </c>
      <c r="C60">
        <f t="shared" si="11"/>
        <v>0.5128205128205139</v>
      </c>
      <c r="D60">
        <f t="shared" si="2"/>
        <v>0.019062435474516973</v>
      </c>
      <c r="E60">
        <f t="shared" si="3"/>
        <v>0.019062440508623008</v>
      </c>
      <c r="F60">
        <f t="shared" si="4"/>
        <v>0.019058972998095672</v>
      </c>
      <c r="G60">
        <f t="shared" si="1"/>
        <v>-16.94619821299749</v>
      </c>
      <c r="H60">
        <f t="shared" si="5"/>
        <v>-206.37857984197785</v>
      </c>
      <c r="I60">
        <f t="shared" si="6"/>
        <v>167.39238162898036</v>
      </c>
      <c r="J60">
        <f t="shared" si="7"/>
        <v>194.33857984197786</v>
      </c>
    </row>
    <row r="61" spans="2:10" ht="12">
      <c r="B61">
        <f t="shared" si="10"/>
        <v>1.9749999999999959</v>
      </c>
      <c r="C61">
        <f t="shared" si="11"/>
        <v>0.5063291139240517</v>
      </c>
      <c r="D61">
        <f t="shared" si="2"/>
        <v>0.018504704796615</v>
      </c>
      <c r="E61">
        <f t="shared" si="3"/>
        <v>0.0185047091361299</v>
      </c>
      <c r="F61">
        <f t="shared" si="4"/>
        <v>0.018501537381601953</v>
      </c>
      <c r="G61">
        <f t="shared" si="1"/>
        <v>-16.94619821299749</v>
      </c>
      <c r="H61">
        <f t="shared" si="5"/>
        <v>-207.9261284300036</v>
      </c>
      <c r="I61">
        <f t="shared" si="6"/>
        <v>168.9399302170061</v>
      </c>
      <c r="J61">
        <f t="shared" si="7"/>
        <v>195.8861284300036</v>
      </c>
    </row>
    <row r="62" spans="2:10" ht="12">
      <c r="B62">
        <f t="shared" si="10"/>
        <v>1.9999999999999958</v>
      </c>
      <c r="C62">
        <f t="shared" si="11"/>
        <v>0.5000000000000011</v>
      </c>
      <c r="D62">
        <f t="shared" si="2"/>
        <v>0.01797238325873053</v>
      </c>
      <c r="E62">
        <f t="shared" si="3"/>
        <v>0.01797238700896734</v>
      </c>
      <c r="F62">
        <f t="shared" si="4"/>
        <v>0.017969481362864474</v>
      </c>
      <c r="G62">
        <f t="shared" si="1"/>
        <v>-16.94619821299749</v>
      </c>
      <c r="H62">
        <f t="shared" si="5"/>
        <v>-209.44730857011368</v>
      </c>
      <c r="I62">
        <f t="shared" si="6"/>
        <v>170.46111035711618</v>
      </c>
      <c r="J62">
        <f t="shared" si="7"/>
        <v>197.40730857011368</v>
      </c>
    </row>
    <row r="63" spans="2:10" ht="12">
      <c r="B63">
        <f t="shared" si="10"/>
        <v>2.024999999999996</v>
      </c>
      <c r="C63">
        <f t="shared" si="11"/>
        <v>0.49382716049382813</v>
      </c>
      <c r="D63">
        <f t="shared" si="2"/>
        <v>0.017463874191994983</v>
      </c>
      <c r="E63">
        <f t="shared" si="3"/>
        <v>0.017463877440871977</v>
      </c>
      <c r="F63">
        <f t="shared" si="4"/>
        <v>0.017461211674562646</v>
      </c>
      <c r="G63">
        <f t="shared" si="1"/>
        <v>-16.94619821299749</v>
      </c>
      <c r="H63">
        <f t="shared" si="5"/>
        <v>-210.94311901297343</v>
      </c>
      <c r="I63">
        <f t="shared" si="6"/>
        <v>171.95692079997593</v>
      </c>
      <c r="J63">
        <f t="shared" si="7"/>
        <v>198.90311901297343</v>
      </c>
    </row>
    <row r="64" spans="2:10" ht="12">
      <c r="B64">
        <f t="shared" si="10"/>
        <v>2.049999999999996</v>
      </c>
      <c r="C64">
        <f t="shared" si="11"/>
        <v>0.4878048780487815</v>
      </c>
      <c r="D64">
        <f t="shared" si="2"/>
        <v>0.016977710018719564</v>
      </c>
      <c r="E64">
        <f t="shared" si="3"/>
        <v>0.016977712839867265</v>
      </c>
      <c r="F64">
        <f t="shared" si="4"/>
        <v>0.01697526369760032</v>
      </c>
      <c r="G64">
        <f t="shared" si="1"/>
        <v>-16.94619821299749</v>
      </c>
      <c r="H64">
        <f t="shared" si="5"/>
        <v>-212.41449795909293</v>
      </c>
      <c r="I64">
        <f t="shared" si="6"/>
        <v>173.42829974609543</v>
      </c>
      <c r="J64">
        <f t="shared" si="7"/>
        <v>200.37449795909293</v>
      </c>
    </row>
    <row r="65" spans="2:10" ht="12">
      <c r="B65">
        <f t="shared" si="10"/>
        <v>2.0749999999999957</v>
      </c>
      <c r="C65">
        <f t="shared" si="11"/>
        <v>0.4819277108433745</v>
      </c>
      <c r="D65">
        <f t="shared" si="2"/>
        <v>0.016512539435629654</v>
      </c>
      <c r="E65">
        <f t="shared" si="3"/>
        <v>0.016512541890901462</v>
      </c>
      <c r="F65">
        <f t="shared" si="4"/>
        <v>0.016510288708703642</v>
      </c>
      <c r="G65">
        <f t="shared" si="1"/>
        <v>-16.94619821299749</v>
      </c>
      <c r="H65">
        <f t="shared" si="5"/>
        <v>-213.8623281129834</v>
      </c>
      <c r="I65">
        <f t="shared" si="6"/>
        <v>174.8761298999859</v>
      </c>
      <c r="J65">
        <f t="shared" si="7"/>
        <v>201.8223281129834</v>
      </c>
    </row>
    <row r="66" spans="2:10" ht="12">
      <c r="B66">
        <f t="shared" si="10"/>
        <v>2.0999999999999956</v>
      </c>
      <c r="C66">
        <f t="shared" si="11"/>
        <v>0.47619047619047716</v>
      </c>
      <c r="D66">
        <f t="shared" si="2"/>
        <v>0.016067116107343463</v>
      </c>
      <c r="E66">
        <f t="shared" si="3"/>
        <v>0.016067118248852312</v>
      </c>
      <c r="F66">
        <f t="shared" si="4"/>
        <v>0.016065042627943702</v>
      </c>
      <c r="G66">
        <f t="shared" si="1"/>
        <v>-16.94619821299749</v>
      </c>
      <c r="H66">
        <f t="shared" si="5"/>
        <v>-215.287441204206</v>
      </c>
      <c r="I66">
        <f t="shared" si="6"/>
        <v>176.3012429912085</v>
      </c>
      <c r="J66">
        <f t="shared" si="7"/>
        <v>203.247441204206</v>
      </c>
    </row>
    <row r="67" spans="2:10" ht="12">
      <c r="B67">
        <f t="shared" si="10"/>
        <v>2.1249999999999956</v>
      </c>
      <c r="C67">
        <f t="shared" si="11"/>
        <v>0.47058823529411864</v>
      </c>
      <c r="D67">
        <f t="shared" si="2"/>
        <v>0.015640288664344082</v>
      </c>
      <c r="E67">
        <f t="shared" si="3"/>
        <v>0.015640290536120677</v>
      </c>
      <c r="F67">
        <f t="shared" si="4"/>
        <v>0.01563837606224145</v>
      </c>
      <c r="G67">
        <f t="shared" si="1"/>
        <v>-16.94619821299749</v>
      </c>
      <c r="H67">
        <f t="shared" si="5"/>
        <v>-216.69062204269002</v>
      </c>
      <c r="I67">
        <f t="shared" si="6"/>
        <v>177.70442382969253</v>
      </c>
      <c r="J67">
        <f t="shared" si="7"/>
        <v>204.65062204269003</v>
      </c>
    </row>
    <row r="68" spans="2:10" ht="12">
      <c r="B68">
        <f t="shared" si="10"/>
        <v>2.1499999999999955</v>
      </c>
      <c r="C68">
        <f t="shared" si="11"/>
        <v>0.46511627906976843</v>
      </c>
      <c r="D68">
        <f t="shared" si="2"/>
        <v>0.015230991831442236</v>
      </c>
      <c r="E68">
        <f t="shared" si="3"/>
        <v>0.015230993470790015</v>
      </c>
      <c r="F68">
        <f t="shared" si="4"/>
        <v>0.015229225472317167</v>
      </c>
      <c r="G68">
        <f t="shared" si="1"/>
        <v>-16.94619821299749</v>
      </c>
      <c r="H68">
        <f t="shared" si="5"/>
        <v>-218.07261216584405</v>
      </c>
      <c r="I68">
        <f t="shared" si="6"/>
        <v>179.08641395284656</v>
      </c>
      <c r="J68">
        <f t="shared" si="7"/>
        <v>206.03261216584406</v>
      </c>
    </row>
    <row r="69" spans="2:10" ht="12">
      <c r="B69">
        <f t="shared" si="10"/>
        <v>2.1749999999999954</v>
      </c>
      <c r="C69">
        <f t="shared" si="11"/>
        <v>0.45977011494252973</v>
      </c>
      <c r="D69">
        <f t="shared" si="2"/>
        <v>0.014838238539016899</v>
      </c>
      <c r="E69">
        <f t="shared" si="3"/>
        <v>0.014838239977622996</v>
      </c>
      <c r="F69">
        <f t="shared" si="4"/>
        <v>0.014836605316563101</v>
      </c>
      <c r="G69">
        <f t="shared" si="1"/>
        <v>-16.94619821299749</v>
      </c>
      <c r="H69">
        <f t="shared" si="5"/>
        <v>-219.43411312676025</v>
      </c>
      <c r="I69">
        <f t="shared" si="6"/>
        <v>180.44791491376276</v>
      </c>
      <c r="J69">
        <f t="shared" si="7"/>
        <v>207.39411312676026</v>
      </c>
    </row>
    <row r="70" spans="2:10" ht="12">
      <c r="B70">
        <f t="shared" si="10"/>
        <v>2.1999999999999953</v>
      </c>
      <c r="C70">
        <f t="shared" si="11"/>
        <v>0.45454545454545553</v>
      </c>
      <c r="D70">
        <f t="shared" si="2"/>
        <v>0.01446111289118431</v>
      </c>
      <c r="E70">
        <f t="shared" si="3"/>
        <v>0.014461114156033423</v>
      </c>
      <c r="F70">
        <f t="shared" si="4"/>
        <v>0.014459601046962959</v>
      </c>
      <c r="G70">
        <f t="shared" si="1"/>
        <v>-16.94619821299749</v>
      </c>
      <c r="H70">
        <f t="shared" si="5"/>
        <v>-220.77578946591737</v>
      </c>
      <c r="I70">
        <f t="shared" si="6"/>
        <v>181.78959125291988</v>
      </c>
      <c r="J70">
        <f t="shared" si="7"/>
        <v>208.73578946591738</v>
      </c>
    </row>
    <row r="71" spans="2:10" ht="12">
      <c r="B71">
        <f t="shared" si="10"/>
        <v>2.224999999999995</v>
      </c>
      <c r="C71">
        <f aca="true" t="shared" si="12" ref="C71:C102">1/B71</f>
        <v>0.449438202247192</v>
      </c>
      <c r="D71">
        <f t="shared" si="2"/>
        <v>0.014098763883303935</v>
      </c>
      <c r="E71">
        <f t="shared" si="3"/>
        <v>0.014098764997432504</v>
      </c>
      <c r="F71">
        <f t="shared" si="4"/>
        <v>0.014097362850264607</v>
      </c>
      <c r="G71">
        <f t="shared" si="1"/>
        <v>-16.94619821299749</v>
      </c>
      <c r="H71">
        <f t="shared" si="5"/>
        <v>-222.09827140297926</v>
      </c>
      <c r="I71">
        <f t="shared" si="6"/>
        <v>183.11207318998177</v>
      </c>
      <c r="J71">
        <f t="shared" si="7"/>
        <v>210.05827140297927</v>
      </c>
    </row>
    <row r="72" spans="2:10" ht="12">
      <c r="B72">
        <f t="shared" si="10"/>
        <v>2.249999999999995</v>
      </c>
      <c r="C72">
        <f t="shared" si="12"/>
        <v>0.4444444444444454</v>
      </c>
      <c r="D72">
        <f aca="true" t="shared" si="13" ref="D72:D87">(1-(1-C72^2)^0.25)/(1+(1-C72^2)^0.25)/2</f>
        <v>0.013750399776534484</v>
      </c>
      <c r="E72">
        <f aca="true" t="shared" si="14" ref="E72:E112">D72+2*D72^5+15*D72^9+150*D72^13</f>
        <v>0.01375040075965495</v>
      </c>
      <c r="F72">
        <f aca="true" t="shared" si="15" ref="F72:F87">SQRT(D72^2/(1+D72^2))</f>
        <v>0.01374910004277556</v>
      </c>
      <c r="G72">
        <f aca="true" t="shared" si="16" ref="G72:G112">10*LOG(EXP(2*$D$3)-1)</f>
        <v>-16.94619821299749</v>
      </c>
      <c r="H72">
        <f aca="true" t="shared" si="17" ref="H72:H87">10*$D$2*LOG(E72)</f>
        <v>-223.40215728037768</v>
      </c>
      <c r="I72">
        <f aca="true" t="shared" si="18" ref="I72:I87">G72-H72-22.04</f>
        <v>184.4159590673802</v>
      </c>
      <c r="J72">
        <f aca="true" t="shared" si="19" ref="J72:J87">-(H72+12.04)</f>
        <v>211.3621572803777</v>
      </c>
    </row>
    <row r="73" spans="2:10" ht="12">
      <c r="B73">
        <f t="shared" si="10"/>
        <v>2.274999999999995</v>
      </c>
      <c r="C73">
        <f t="shared" si="12"/>
        <v>0.4395604395604405</v>
      </c>
      <c r="D73">
        <f t="shared" si="13"/>
        <v>0.013415283050029736</v>
      </c>
      <c r="E73">
        <f t="shared" si="14"/>
        <v>0.013415283919048797</v>
      </c>
      <c r="F73">
        <f t="shared" si="15"/>
        <v>0.013414076039913068</v>
      </c>
      <c r="G73">
        <f t="shared" si="16"/>
        <v>-16.94619821299749</v>
      </c>
      <c r="H73">
        <f t="shared" si="17"/>
        <v>-224.68801578621114</v>
      </c>
      <c r="I73">
        <f t="shared" si="18"/>
        <v>185.70181757321365</v>
      </c>
      <c r="J73">
        <f t="shared" si="19"/>
        <v>212.64801578621115</v>
      </c>
    </row>
    <row r="74" spans="2:10" ht="12">
      <c r="B74">
        <f t="shared" si="10"/>
        <v>2.299999999999995</v>
      </c>
      <c r="C74">
        <f t="shared" si="12"/>
        <v>0.4347826086956531</v>
      </c>
      <c r="D74">
        <f t="shared" si="13"/>
        <v>0.01309272586223985</v>
      </c>
      <c r="E74">
        <f t="shared" si="14"/>
        <v>0.013092726631689958</v>
      </c>
      <c r="F74">
        <f t="shared" si="15"/>
        <v>0.01309160383242373</v>
      </c>
      <c r="G74">
        <f t="shared" si="16"/>
        <v>-16.94619821299749</v>
      </c>
      <c r="H74">
        <f t="shared" si="17"/>
        <v>-225.9563879804373</v>
      </c>
      <c r="I74">
        <f t="shared" si="18"/>
        <v>186.97018976743982</v>
      </c>
      <c r="J74">
        <f t="shared" si="19"/>
        <v>213.91638798043732</v>
      </c>
    </row>
    <row r="75" spans="2:10" ht="12">
      <c r="B75">
        <f t="shared" si="10"/>
        <v>2.324999999999995</v>
      </c>
      <c r="C75">
        <f t="shared" si="12"/>
        <v>0.4301075268817214</v>
      </c>
      <c r="D75">
        <f t="shared" si="13"/>
        <v>0.012782085961995003</v>
      </c>
      <c r="E75">
        <f t="shared" si="14"/>
        <v>0.012782086644394586</v>
      </c>
      <c r="F75">
        <f t="shared" si="15"/>
        <v>0.01278104191032281</v>
      </c>
      <c r="G75">
        <f t="shared" si="16"/>
        <v>-16.94619821299749</v>
      </c>
      <c r="H75">
        <f t="shared" si="17"/>
        <v>-227.20778914532093</v>
      </c>
      <c r="I75">
        <f t="shared" si="18"/>
        <v>188.22159093232344</v>
      </c>
      <c r="J75">
        <f t="shared" si="19"/>
        <v>215.16778914532094</v>
      </c>
    </row>
    <row r="76" spans="2:10" ht="12">
      <c r="B76">
        <f t="shared" si="10"/>
        <v>2.3499999999999948</v>
      </c>
      <c r="C76">
        <f t="shared" si="12"/>
        <v>0.42553191489361797</v>
      </c>
      <c r="D76">
        <f t="shared" si="13"/>
        <v>0.01248276299788238</v>
      </c>
      <c r="E76">
        <f t="shared" si="14"/>
        <v>0.012482763604037392</v>
      </c>
      <c r="F76">
        <f t="shared" si="15"/>
        <v>0.012481790583375708</v>
      </c>
      <c r="G76">
        <f t="shared" si="16"/>
        <v>-16.94619821299749</v>
      </c>
      <c r="H76">
        <f t="shared" si="17"/>
        <v>-228.44271047849384</v>
      </c>
      <c r="I76">
        <f t="shared" si="18"/>
        <v>189.45651226549634</v>
      </c>
      <c r="J76">
        <f t="shared" si="19"/>
        <v>216.40271047849384</v>
      </c>
    </row>
    <row r="77" spans="2:10" ht="12">
      <c r="B77">
        <f t="shared" si="10"/>
        <v>2.3749999999999947</v>
      </c>
      <c r="C77">
        <f t="shared" si="12"/>
        <v>0.4210526315789483</v>
      </c>
      <c r="D77">
        <f t="shared" si="13"/>
        <v>0.012194195181104817</v>
      </c>
      <c r="E77">
        <f t="shared" si="14"/>
        <v>0.012194195720361801</v>
      </c>
      <c r="F77">
        <f t="shared" si="15"/>
        <v>0.012193288653570286</v>
      </c>
      <c r="G77">
        <f t="shared" si="16"/>
        <v>-16.94619821299749</v>
      </c>
      <c r="H77">
        <f t="shared" si="17"/>
        <v>-229.6616206447611</v>
      </c>
      <c r="I77">
        <f t="shared" si="18"/>
        <v>190.6754224317636</v>
      </c>
      <c r="J77">
        <f t="shared" si="19"/>
        <v>217.6216206447611</v>
      </c>
    </row>
    <row r="78" spans="2:10" ht="12">
      <c r="B78">
        <f t="shared" si="10"/>
        <v>2.3999999999999946</v>
      </c>
      <c r="C78">
        <f t="shared" si="12"/>
        <v>0.41666666666666763</v>
      </c>
      <c r="D78">
        <f t="shared" si="13"/>
        <v>0.011915856262722131</v>
      </c>
      <c r="E78">
        <f t="shared" si="14"/>
        <v>0.011915856743181139</v>
      </c>
      <c r="F78">
        <f t="shared" si="15"/>
        <v>0.01191501040069962</v>
      </c>
      <c r="G78">
        <f t="shared" si="16"/>
        <v>-16.94619821299749</v>
      </c>
      <c r="H78">
        <f t="shared" si="17"/>
        <v>-230.86496720086058</v>
      </c>
      <c r="I78">
        <f t="shared" si="18"/>
        <v>191.87876898786308</v>
      </c>
      <c r="J78">
        <f t="shared" si="19"/>
        <v>218.82496720086058</v>
      </c>
    </row>
    <row r="79" spans="2:10" ht="12">
      <c r="B79">
        <f t="shared" si="10"/>
        <v>2.4249999999999945</v>
      </c>
      <c r="C79">
        <f t="shared" si="12"/>
        <v>0.4123711340206195</v>
      </c>
      <c r="D79">
        <f t="shared" si="13"/>
        <v>0.011647252791076436</v>
      </c>
      <c r="E79">
        <f t="shared" si="14"/>
        <v>0.01164725321977059</v>
      </c>
      <c r="F79">
        <f t="shared" si="15"/>
        <v>0.011646462847040212</v>
      </c>
      <c r="G79">
        <f t="shared" si="16"/>
        <v>-16.94619821299749</v>
      </c>
      <c r="H79">
        <f t="shared" si="17"/>
        <v>-232.05317790572118</v>
      </c>
      <c r="I79">
        <f t="shared" si="18"/>
        <v>193.0669796927237</v>
      </c>
      <c r="J79">
        <f t="shared" si="19"/>
        <v>220.0131779057212</v>
      </c>
    </row>
    <row r="80" spans="2:10" ht="12">
      <c r="B80">
        <f t="shared" si="10"/>
        <v>2.4499999999999944</v>
      </c>
      <c r="C80">
        <f t="shared" si="12"/>
        <v>0.4081632653061234</v>
      </c>
      <c r="D80">
        <f t="shared" si="13"/>
        <v>0.011387921619417518</v>
      </c>
      <c r="E80">
        <f t="shared" si="14"/>
        <v>0.011387922002464811</v>
      </c>
      <c r="F80">
        <f t="shared" si="15"/>
        <v>0.011387183271296836</v>
      </c>
      <c r="G80">
        <f t="shared" si="16"/>
        <v>-16.94619821299749</v>
      </c>
      <c r="H80">
        <f t="shared" si="17"/>
        <v>-233.22666192732115</v>
      </c>
      <c r="I80">
        <f t="shared" si="18"/>
        <v>194.24046371432365</v>
      </c>
      <c r="J80">
        <f t="shared" si="19"/>
        <v>221.18666192732115</v>
      </c>
    </row>
    <row r="81" spans="2:10" ht="12">
      <c r="B81">
        <f t="shared" si="10"/>
        <v>2.4749999999999943</v>
      </c>
      <c r="C81">
        <f t="shared" si="12"/>
        <v>0.404040404040405</v>
      </c>
      <c r="D81">
        <f t="shared" si="13"/>
        <v>0.011137427637379224</v>
      </c>
      <c r="E81">
        <f t="shared" si="14"/>
        <v>0.011137427980111119</v>
      </c>
      <c r="F81">
        <f t="shared" si="15"/>
        <v>0.011136736945596</v>
      </c>
      <c r="G81">
        <f t="shared" si="16"/>
        <v>-16.94619821299749</v>
      </c>
      <c r="H81">
        <f t="shared" si="17"/>
        <v>-234.3858109559977</v>
      </c>
      <c r="I81">
        <f t="shared" si="18"/>
        <v>195.3996127430002</v>
      </c>
      <c r="J81">
        <f t="shared" si="19"/>
        <v>222.3458109559977</v>
      </c>
    </row>
    <row r="82" spans="2:10" ht="12">
      <c r="B82">
        <f t="shared" si="10"/>
        <v>2.4999999999999942</v>
      </c>
      <c r="C82">
        <f t="shared" si="12"/>
        <v>0.4000000000000009</v>
      </c>
      <c r="D82">
        <f t="shared" si="13"/>
        <v>0.01089536170310201</v>
      </c>
      <c r="E82">
        <f t="shared" si="14"/>
        <v>0.010895362010172657</v>
      </c>
      <c r="F82">
        <f t="shared" si="15"/>
        <v>0.010894715072434436</v>
      </c>
      <c r="G82">
        <f t="shared" si="16"/>
        <v>-16.94619821299749</v>
      </c>
      <c r="H82">
        <f t="shared" si="17"/>
        <v>-235.53100023296182</v>
      </c>
      <c r="I82">
        <f t="shared" si="18"/>
        <v>196.54480201996432</v>
      </c>
      <c r="J82">
        <f t="shared" si="19"/>
        <v>223.49100023296182</v>
      </c>
    </row>
    <row r="83" spans="2:10" ht="12">
      <c r="B83">
        <f aca="true" t="shared" si="20" ref="B83:B92">B82+0.05</f>
        <v>2.549999999999994</v>
      </c>
      <c r="C83">
        <f t="shared" si="12"/>
        <v>0.392156862745099</v>
      </c>
      <c r="D83">
        <f t="shared" si="13"/>
        <v>0.010434996088709816</v>
      </c>
      <c r="E83">
        <f t="shared" si="14"/>
        <v>0.010434996336162112</v>
      </c>
      <c r="F83">
        <f t="shared" si="15"/>
        <v>0.010434428006210316</v>
      </c>
      <c r="G83">
        <f t="shared" si="16"/>
        <v>-16.94619821299749</v>
      </c>
      <c r="H83">
        <f t="shared" si="17"/>
        <v>-237.7809238900679</v>
      </c>
      <c r="I83">
        <f t="shared" si="18"/>
        <v>198.7947256770704</v>
      </c>
      <c r="J83">
        <f t="shared" si="19"/>
        <v>225.7409238900679</v>
      </c>
    </row>
    <row r="84" spans="2:10" ht="12">
      <c r="B84">
        <f t="shared" si="20"/>
        <v>2.599999999999994</v>
      </c>
      <c r="C84">
        <f t="shared" si="12"/>
        <v>0.3846153846153855</v>
      </c>
      <c r="D84">
        <f t="shared" si="13"/>
        <v>0.010004003203203635</v>
      </c>
      <c r="E84">
        <f t="shared" si="14"/>
        <v>0.010004003403604292</v>
      </c>
      <c r="F84">
        <f t="shared" si="15"/>
        <v>0.010003502640054725</v>
      </c>
      <c r="G84">
        <f t="shared" si="16"/>
        <v>-16.94619821299749</v>
      </c>
      <c r="H84">
        <f t="shared" si="17"/>
        <v>-239.97914030208082</v>
      </c>
      <c r="I84">
        <f t="shared" si="18"/>
        <v>200.99294208908333</v>
      </c>
      <c r="J84">
        <f t="shared" si="19"/>
        <v>227.93914030208083</v>
      </c>
    </row>
    <row r="85" spans="2:10" ht="12">
      <c r="B85">
        <f t="shared" si="20"/>
        <v>2.6499999999999937</v>
      </c>
      <c r="C85">
        <f t="shared" si="12"/>
        <v>0.37735849056603865</v>
      </c>
      <c r="D85">
        <f t="shared" si="13"/>
        <v>0.009599871668922602</v>
      </c>
      <c r="E85">
        <f t="shared" si="14"/>
        <v>0.009599871831986254</v>
      </c>
      <c r="F85">
        <f t="shared" si="15"/>
        <v>0.009599429349234937</v>
      </c>
      <c r="G85">
        <f t="shared" si="16"/>
        <v>-16.94619821299749</v>
      </c>
      <c r="H85">
        <f t="shared" si="17"/>
        <v>-242.12814782316056</v>
      </c>
      <c r="I85">
        <f t="shared" si="18"/>
        <v>203.14194961016307</v>
      </c>
      <c r="J85">
        <f t="shared" si="19"/>
        <v>230.08814782316057</v>
      </c>
    </row>
    <row r="86" spans="2:10" ht="12">
      <c r="B86">
        <f t="shared" si="20"/>
        <v>2.6999999999999935</v>
      </c>
      <c r="C86">
        <f t="shared" si="12"/>
        <v>0.37037037037037124</v>
      </c>
      <c r="D86">
        <f t="shared" si="13"/>
        <v>0.009220359334673797</v>
      </c>
      <c r="E86">
        <f t="shared" si="14"/>
        <v>0.009220359467955106</v>
      </c>
      <c r="F86">
        <f t="shared" si="15"/>
        <v>0.009219967425116786</v>
      </c>
      <c r="G86">
        <f t="shared" si="16"/>
        <v>-16.94619821299749</v>
      </c>
      <c r="H86">
        <f t="shared" si="17"/>
        <v>-244.23025764832227</v>
      </c>
      <c r="I86">
        <f t="shared" si="18"/>
        <v>205.24405943532477</v>
      </c>
      <c r="J86">
        <f t="shared" si="19"/>
        <v>232.19025764832227</v>
      </c>
    </row>
    <row r="87" spans="2:10" ht="12">
      <c r="B87">
        <f t="shared" si="20"/>
        <v>2.7499999999999933</v>
      </c>
      <c r="C87">
        <f t="shared" si="12"/>
        <v>0.36363636363636453</v>
      </c>
      <c r="D87">
        <f t="shared" si="13"/>
        <v>0.00886345861149647</v>
      </c>
      <c r="E87">
        <f t="shared" si="14"/>
        <v>0.008863458720903725</v>
      </c>
      <c r="F87">
        <f t="shared" si="15"/>
        <v>0.008863110471372563</v>
      </c>
      <c r="G87">
        <f t="shared" si="16"/>
        <v>-16.94619821299749</v>
      </c>
      <c r="H87">
        <f t="shared" si="17"/>
        <v>-246.28761282789873</v>
      </c>
      <c r="I87">
        <f t="shared" si="18"/>
        <v>207.30141461490123</v>
      </c>
      <c r="J87">
        <f t="shared" si="19"/>
        <v>234.24761282789873</v>
      </c>
    </row>
    <row r="88" spans="2:10" ht="12">
      <c r="B88">
        <f t="shared" si="20"/>
        <v>2.799999999999993</v>
      </c>
      <c r="C88">
        <f t="shared" si="12"/>
        <v>0.35714285714285804</v>
      </c>
      <c r="D88">
        <f aca="true" t="shared" si="21" ref="D88:D110">(1-(1-C88^2)^0.25)/(1+(1-C88^2)^0.25)/2</f>
        <v>0.008527367008284496</v>
      </c>
      <c r="E88">
        <f t="shared" si="14"/>
        <v>0.008527367098463365</v>
      </c>
      <c r="F88">
        <f aca="true" t="shared" si="22" ref="F88:F110">SQRT(D88^2/(1+D88^2))</f>
        <v>0.008527056987233085</v>
      </c>
      <c r="G88">
        <f t="shared" si="16"/>
        <v>-16.94619821299749</v>
      </c>
      <c r="H88">
        <f aca="true" t="shared" si="23" ref="H88:H110">10*$D$2*LOG(E88)</f>
        <v>-248.30220485708205</v>
      </c>
      <c r="I88">
        <f aca="true" t="shared" si="24" ref="I88:I110">G88-H88-22.04</f>
        <v>209.31600664408455</v>
      </c>
      <c r="J88">
        <f aca="true" t="shared" si="25" ref="J88:J110">-(H88+12.04)</f>
        <v>236.26220485708205</v>
      </c>
    </row>
    <row r="89" spans="2:10" ht="12">
      <c r="B89">
        <f t="shared" si="20"/>
        <v>2.849999999999993</v>
      </c>
      <c r="C89">
        <f t="shared" si="12"/>
        <v>0.350877192982457</v>
      </c>
      <c r="D89">
        <f t="shared" si="21"/>
        <v>0.00821046197900225</v>
      </c>
      <c r="E89">
        <f t="shared" si="14"/>
        <v>0.008210462053624436</v>
      </c>
      <c r="F89">
        <f t="shared" si="22"/>
        <v>0.008210185252451076</v>
      </c>
      <c r="G89">
        <f t="shared" si="16"/>
        <v>-16.94619821299749</v>
      </c>
      <c r="H89">
        <f t="shared" si="23"/>
        <v>-250.27588820983863</v>
      </c>
      <c r="I89">
        <f t="shared" si="24"/>
        <v>211.28968999684113</v>
      </c>
      <c r="J89">
        <f t="shared" si="25"/>
        <v>238.23588820983863</v>
      </c>
    </row>
    <row r="90" spans="2:10" ht="12">
      <c r="B90">
        <f t="shared" si="20"/>
        <v>2.899999999999993</v>
      </c>
      <c r="C90">
        <f t="shared" si="12"/>
        <v>0.3448275862068974</v>
      </c>
      <c r="D90">
        <f t="shared" si="21"/>
        <v>0.00791127936297967</v>
      </c>
      <c r="E90">
        <f t="shared" si="14"/>
        <v>0.00791127942496139</v>
      </c>
      <c r="F90">
        <f t="shared" si="22"/>
        <v>0.007911031797674748</v>
      </c>
      <c r="G90">
        <f t="shared" si="16"/>
        <v>-16.94619821299749</v>
      </c>
      <c r="H90">
        <f t="shared" si="23"/>
        <v>-252.21039312159513</v>
      </c>
      <c r="I90">
        <f t="shared" si="24"/>
        <v>213.22419490859764</v>
      </c>
      <c r="J90">
        <f t="shared" si="25"/>
        <v>240.17039312159514</v>
      </c>
    </row>
    <row r="91" spans="2:10" ht="12">
      <c r="B91">
        <f t="shared" si="20"/>
        <v>2.9499999999999926</v>
      </c>
      <c r="C91">
        <f t="shared" si="12"/>
        <v>0.3389830508474585</v>
      </c>
      <c r="D91">
        <f t="shared" si="21"/>
        <v>0.007628494833746145</v>
      </c>
      <c r="E91">
        <f t="shared" si="14"/>
        <v>0.007628494885414459</v>
      </c>
      <c r="F91">
        <f t="shared" si="22"/>
        <v>0.0076282728773732255</v>
      </c>
      <c r="G91">
        <f t="shared" si="16"/>
        <v>-16.94619821299749</v>
      </c>
      <c r="H91">
        <f t="shared" si="23"/>
        <v>-254.1073368730308</v>
      </c>
      <c r="I91">
        <f t="shared" si="24"/>
        <v>215.1211386600333</v>
      </c>
      <c r="J91">
        <f t="shared" si="25"/>
        <v>242.0673368730308</v>
      </c>
    </row>
    <row r="92" spans="2:10" ht="12">
      <c r="B92">
        <f t="shared" si="20"/>
        <v>2.9999999999999925</v>
      </c>
      <c r="C92">
        <f t="shared" si="12"/>
        <v>0.33333333333333415</v>
      </c>
      <c r="D92">
        <f t="shared" si="21"/>
        <v>0.0073609078782777525</v>
      </c>
      <c r="E92">
        <f t="shared" si="14"/>
        <v>0.007360907921497967</v>
      </c>
      <c r="F92">
        <f t="shared" si="22"/>
        <v>0.007360708468474972</v>
      </c>
      <c r="G92">
        <f t="shared" si="16"/>
        <v>-16.94619821299749</v>
      </c>
      <c r="H92">
        <f t="shared" si="23"/>
        <v>-255.96823378529305</v>
      </c>
      <c r="I92">
        <f t="shared" si="24"/>
        <v>216.98203557229556</v>
      </c>
      <c r="J92">
        <f t="shared" si="25"/>
        <v>243.92823378529306</v>
      </c>
    </row>
    <row r="93" spans="2:10" ht="12">
      <c r="B93">
        <f>B92+0.1</f>
        <v>3.0999999999999925</v>
      </c>
      <c r="C93">
        <f t="shared" si="12"/>
        <v>0.3225806451612911</v>
      </c>
      <c r="D93">
        <f t="shared" si="21"/>
        <v>0.006867062215813852</v>
      </c>
      <c r="E93">
        <f t="shared" si="14"/>
        <v>0.00686706224635497</v>
      </c>
      <c r="F93">
        <f t="shared" si="22"/>
        <v>0.006866900308081121</v>
      </c>
      <c r="G93">
        <f t="shared" si="16"/>
        <v>-16.94619821299749</v>
      </c>
      <c r="H93">
        <f t="shared" si="23"/>
        <v>-259.58748191206695</v>
      </c>
      <c r="I93">
        <f t="shared" si="24"/>
        <v>220.60128369906946</v>
      </c>
      <c r="J93">
        <f t="shared" si="25"/>
        <v>247.54748191206696</v>
      </c>
    </row>
    <row r="94" spans="2:10" ht="12">
      <c r="B94">
        <f aca="true" t="shared" si="26" ref="B94:B110">B93+0.1</f>
        <v>3.1999999999999926</v>
      </c>
      <c r="C94">
        <f t="shared" si="12"/>
        <v>0.3125000000000007</v>
      </c>
      <c r="D94">
        <f t="shared" si="21"/>
        <v>0.006422130173705657</v>
      </c>
      <c r="E94">
        <f t="shared" si="14"/>
        <v>0.006422130195554353</v>
      </c>
      <c r="F94">
        <f t="shared" si="22"/>
        <v>0.006421997741417307</v>
      </c>
      <c r="G94">
        <f t="shared" si="16"/>
        <v>-16.94619821299749</v>
      </c>
      <c r="H94">
        <f t="shared" si="23"/>
        <v>-263.0785073097508</v>
      </c>
      <c r="I94">
        <f t="shared" si="24"/>
        <v>224.09230909675333</v>
      </c>
      <c r="J94">
        <f t="shared" si="25"/>
        <v>251.03850730975083</v>
      </c>
    </row>
    <row r="95" spans="2:10" ht="12">
      <c r="B95">
        <f t="shared" si="26"/>
        <v>3.2999999999999927</v>
      </c>
      <c r="C95">
        <f t="shared" si="12"/>
        <v>0.3030303030303037</v>
      </c>
      <c r="D95">
        <f t="shared" si="21"/>
        <v>0.00601975857697731</v>
      </c>
      <c r="E95">
        <f t="shared" si="14"/>
        <v>0.006019758592787073</v>
      </c>
      <c r="F95">
        <f t="shared" si="22"/>
        <v>0.006019649509460925</v>
      </c>
      <c r="G95">
        <f t="shared" si="16"/>
        <v>-16.94619821299749</v>
      </c>
      <c r="H95">
        <f t="shared" si="23"/>
        <v>-266.45051096114037</v>
      </c>
      <c r="I95">
        <f t="shared" si="24"/>
        <v>227.46431274814287</v>
      </c>
      <c r="J95">
        <f t="shared" si="25"/>
        <v>254.41051096114037</v>
      </c>
    </row>
    <row r="96" spans="2:10" ht="12">
      <c r="B96">
        <f t="shared" si="26"/>
        <v>3.399999999999993</v>
      </c>
      <c r="C96">
        <f t="shared" si="12"/>
        <v>0.29411764705882415</v>
      </c>
      <c r="D96">
        <f t="shared" si="21"/>
        <v>0.005654607970175928</v>
      </c>
      <c r="E96">
        <f t="shared" si="14"/>
        <v>0.005654607981738182</v>
      </c>
      <c r="F96">
        <f t="shared" si="22"/>
        <v>0.005654517570454399</v>
      </c>
      <c r="G96">
        <f t="shared" si="16"/>
        <v>-16.94619821299749</v>
      </c>
      <c r="H96">
        <f t="shared" si="23"/>
        <v>-269.71169977497436</v>
      </c>
      <c r="I96">
        <f t="shared" si="24"/>
        <v>230.72550156197687</v>
      </c>
      <c r="J96">
        <f t="shared" si="25"/>
        <v>257.67169977497434</v>
      </c>
    </row>
    <row r="97" spans="2:10" ht="12">
      <c r="B97">
        <f t="shared" si="26"/>
        <v>3.499999999999993</v>
      </c>
      <c r="C97">
        <f t="shared" si="12"/>
        <v>0.2857142857142863</v>
      </c>
      <c r="D97">
        <f t="shared" si="21"/>
        <v>0.005322162004387218</v>
      </c>
      <c r="E97">
        <f t="shared" si="14"/>
        <v>0.005322162012927466</v>
      </c>
      <c r="F97">
        <f t="shared" si="22"/>
        <v>0.005322086629782301</v>
      </c>
      <c r="G97">
        <f t="shared" si="16"/>
        <v>-16.94619821299749</v>
      </c>
      <c r="H97">
        <f t="shared" si="23"/>
        <v>-272.86942909727975</v>
      </c>
      <c r="I97">
        <f t="shared" si="24"/>
        <v>233.88323088428226</v>
      </c>
      <c r="J97">
        <f t="shared" si="25"/>
        <v>260.82942909727973</v>
      </c>
    </row>
    <row r="98" spans="2:10" ht="12">
      <c r="B98">
        <f t="shared" si="26"/>
        <v>3.599999999999993</v>
      </c>
      <c r="C98">
        <f t="shared" si="12"/>
        <v>0.27777777777777835</v>
      </c>
      <c r="D98">
        <f t="shared" si="21"/>
        <v>0.005018577858551012</v>
      </c>
      <c r="E98">
        <f t="shared" si="14"/>
        <v>0.005018577864917989</v>
      </c>
      <c r="F98">
        <f t="shared" si="22"/>
        <v>0.005018514660483368</v>
      </c>
      <c r="G98">
        <f t="shared" si="16"/>
        <v>-16.94619821299749</v>
      </c>
      <c r="H98">
        <f t="shared" si="23"/>
        <v>-275.93031998849176</v>
      </c>
      <c r="I98">
        <f t="shared" si="24"/>
        <v>236.94412177549427</v>
      </c>
      <c r="J98">
        <f t="shared" si="25"/>
        <v>263.89031998849174</v>
      </c>
    </row>
    <row r="99" spans="2:10" ht="12">
      <c r="B99">
        <f t="shared" si="26"/>
        <v>3.699999999999993</v>
      </c>
      <c r="C99">
        <f t="shared" si="12"/>
        <v>0.2702702702702708</v>
      </c>
      <c r="D99">
        <f t="shared" si="21"/>
        <v>0.004740567794451038</v>
      </c>
      <c r="E99">
        <f t="shared" si="14"/>
        <v>0.004740567799239343</v>
      </c>
      <c r="F99">
        <f t="shared" si="22"/>
        <v>0.0047405145279990684</v>
      </c>
      <c r="G99">
        <f t="shared" si="16"/>
        <v>-16.94619821299749</v>
      </c>
      <c r="H99">
        <f t="shared" si="23"/>
        <v>-278.90035653561205</v>
      </c>
      <c r="I99">
        <f t="shared" si="24"/>
        <v>239.91415832261455</v>
      </c>
      <c r="J99">
        <f t="shared" si="25"/>
        <v>266.860356535612</v>
      </c>
    </row>
    <row r="100" spans="2:10" ht="12">
      <c r="B100">
        <f t="shared" si="26"/>
        <v>3.799999999999993</v>
      </c>
      <c r="C100">
        <f t="shared" si="12"/>
        <v>0.2631578947368426</v>
      </c>
      <c r="D100">
        <f t="shared" si="21"/>
        <v>0.004485304578741508</v>
      </c>
      <c r="E100">
        <f t="shared" si="14"/>
        <v>0.004485304582372202</v>
      </c>
      <c r="F100">
        <f t="shared" si="22"/>
        <v>0.00448525946183956</v>
      </c>
      <c r="G100">
        <f t="shared" si="16"/>
        <v>-16.94619821299749</v>
      </c>
      <c r="H100">
        <f t="shared" si="23"/>
        <v>-281.7849672119885</v>
      </c>
      <c r="I100">
        <f t="shared" si="24"/>
        <v>242.798768998991</v>
      </c>
      <c r="J100">
        <f t="shared" si="25"/>
        <v>269.74496721198847</v>
      </c>
    </row>
    <row r="101" spans="2:10" ht="12">
      <c r="B101">
        <f t="shared" si="26"/>
        <v>3.8999999999999932</v>
      </c>
      <c r="C101">
        <f t="shared" si="12"/>
        <v>0.25641025641025683</v>
      </c>
      <c r="D101">
        <f t="shared" si="21"/>
        <v>0.004250345376575784</v>
      </c>
      <c r="E101">
        <f t="shared" si="14"/>
        <v>0.004250345379350069</v>
      </c>
      <c r="F101">
        <f t="shared" si="22"/>
        <v>0.004250306984925147</v>
      </c>
      <c r="G101">
        <f t="shared" si="16"/>
        <v>-16.94619821299749</v>
      </c>
      <c r="H101">
        <f t="shared" si="23"/>
        <v>-284.58909337509823</v>
      </c>
      <c r="I101">
        <f t="shared" si="24"/>
        <v>245.60289516210074</v>
      </c>
      <c r="J101">
        <f t="shared" si="25"/>
        <v>272.5490933750982</v>
      </c>
    </row>
    <row r="102" spans="2:10" ht="12">
      <c r="B102">
        <f t="shared" si="26"/>
        <v>3.9999999999999933</v>
      </c>
      <c r="C102">
        <f t="shared" si="12"/>
        <v>0.25000000000000044</v>
      </c>
      <c r="D102">
        <f t="shared" si="21"/>
        <v>0.004033570067782114</v>
      </c>
      <c r="E102">
        <f t="shared" si="14"/>
        <v>0.004033570069917509</v>
      </c>
      <c r="F102">
        <f t="shared" si="22"/>
        <v>0.004033537255720256</v>
      </c>
      <c r="G102">
        <f t="shared" si="16"/>
        <v>-16.94619821299749</v>
      </c>
      <c r="H102">
        <f t="shared" si="23"/>
        <v>-287.3172473073119</v>
      </c>
      <c r="I102">
        <f t="shared" si="24"/>
        <v>248.3310490943144</v>
      </c>
      <c r="J102">
        <f t="shared" si="25"/>
        <v>275.2772473073119</v>
      </c>
    </row>
    <row r="103" spans="2:10" ht="12">
      <c r="B103">
        <f t="shared" si="26"/>
        <v>4.099999999999993</v>
      </c>
      <c r="C103">
        <f aca="true" t="shared" si="27" ref="C103:C112">1/B103</f>
        <v>0.24390243902439063</v>
      </c>
      <c r="D103">
        <f t="shared" si="21"/>
        <v>0.003833130916757063</v>
      </c>
      <c r="E103">
        <f t="shared" si="14"/>
        <v>0.003833130918412064</v>
      </c>
      <c r="F103">
        <f t="shared" si="22"/>
        <v>0.003833102757176883</v>
      </c>
      <c r="G103">
        <f t="shared" si="16"/>
        <v>-16.94619821299749</v>
      </c>
      <c r="H103">
        <f t="shared" si="23"/>
        <v>-289.97356168928053</v>
      </c>
      <c r="I103">
        <f t="shared" si="24"/>
        <v>250.98736347628304</v>
      </c>
      <c r="J103">
        <f t="shared" si="25"/>
        <v>277.9335616892805</v>
      </c>
    </row>
    <row r="104" spans="2:10" ht="12">
      <c r="B104">
        <f t="shared" si="26"/>
        <v>4.199999999999993</v>
      </c>
      <c r="C104">
        <f t="shared" si="27"/>
        <v>0.2380952380952385</v>
      </c>
      <c r="D104">
        <f t="shared" si="21"/>
        <v>0.0036474112487231945</v>
      </c>
      <c r="E104">
        <f t="shared" si="14"/>
        <v>0.003647411250014276</v>
      </c>
      <c r="F104">
        <f t="shared" si="22"/>
        <v>0.003647386987099045</v>
      </c>
      <c r="G104">
        <f t="shared" si="16"/>
        <v>-16.94619821299749</v>
      </c>
      <c r="H104">
        <f t="shared" si="23"/>
        <v>-292.5618320039053</v>
      </c>
      <c r="I104">
        <f t="shared" si="24"/>
        <v>253.5756337909078</v>
      </c>
      <c r="J104">
        <f t="shared" si="25"/>
        <v>280.5218320039053</v>
      </c>
    </row>
    <row r="105" spans="2:10" ht="12">
      <c r="B105">
        <f t="shared" si="26"/>
        <v>4.299999999999993</v>
      </c>
      <c r="C105">
        <f t="shared" si="27"/>
        <v>0.2325581395348841</v>
      </c>
      <c r="D105">
        <f t="shared" si="21"/>
        <v>0.0034749913214344877</v>
      </c>
      <c r="E105">
        <f t="shared" si="14"/>
        <v>0.0034749913224479292</v>
      </c>
      <c r="F105">
        <f t="shared" si="22"/>
        <v>0.003474970340383267</v>
      </c>
      <c r="G105">
        <f t="shared" si="16"/>
        <v>-16.94619821299749</v>
      </c>
      <c r="H105">
        <f t="shared" si="23"/>
        <v>-295.0855530681799</v>
      </c>
      <c r="I105">
        <f t="shared" si="24"/>
        <v>256.09935485518236</v>
      </c>
      <c r="J105">
        <f t="shared" si="25"/>
        <v>283.04555306817986</v>
      </c>
    </row>
    <row r="106" spans="2:10" ht="12">
      <c r="B106">
        <f t="shared" si="26"/>
        <v>4.399999999999992</v>
      </c>
      <c r="C106">
        <f t="shared" si="27"/>
        <v>0.22727272727272765</v>
      </c>
      <c r="D106">
        <f t="shared" si="21"/>
        <v>0.0033146199840529854</v>
      </c>
      <c r="E106">
        <f t="shared" si="14"/>
        <v>0.0033146199848531855</v>
      </c>
      <c r="F106">
        <f t="shared" si="22"/>
        <v>0.003314601775825987</v>
      </c>
      <c r="G106">
        <f t="shared" si="16"/>
        <v>-16.94619821299749</v>
      </c>
      <c r="H106">
        <f t="shared" si="23"/>
        <v>-297.547950657227</v>
      </c>
      <c r="I106">
        <f t="shared" si="24"/>
        <v>258.56175244422946</v>
      </c>
      <c r="J106">
        <f t="shared" si="25"/>
        <v>285.50795065722696</v>
      </c>
    </row>
    <row r="107" spans="2:10" ht="12">
      <c r="B107">
        <f t="shared" si="26"/>
        <v>4.499999999999992</v>
      </c>
      <c r="C107">
        <f t="shared" si="27"/>
        <v>0.22222222222222263</v>
      </c>
      <c r="D107">
        <f t="shared" si="21"/>
        <v>0.0031651910198116405</v>
      </c>
      <c r="E107">
        <f t="shared" si="14"/>
        <v>0.0031651910204470147</v>
      </c>
      <c r="F107">
        <f t="shared" si="22"/>
        <v>0.003165175164801804</v>
      </c>
      <c r="G107">
        <f t="shared" si="16"/>
        <v>-16.94619821299749</v>
      </c>
      <c r="H107">
        <f t="shared" si="23"/>
        <v>-299.95200900280037</v>
      </c>
      <c r="I107">
        <f t="shared" si="24"/>
        <v>260.96581078980284</v>
      </c>
      <c r="J107">
        <f t="shared" si="25"/>
        <v>287.91200900280035</v>
      </c>
    </row>
    <row r="108" spans="2:10" ht="12">
      <c r="B108">
        <f t="shared" si="26"/>
        <v>4.599999999999992</v>
      </c>
      <c r="C108">
        <f t="shared" si="27"/>
        <v>0.21739130434782647</v>
      </c>
      <c r="D108">
        <f t="shared" si="21"/>
        <v>0.0030257233018698357</v>
      </c>
      <c r="E108">
        <f t="shared" si="14"/>
        <v>0.003025723302377032</v>
      </c>
      <c r="F108">
        <f t="shared" si="22"/>
        <v>0.003025709451714251</v>
      </c>
      <c r="G108">
        <f t="shared" si="16"/>
        <v>-16.94619821299749</v>
      </c>
      <c r="H108">
        <f t="shared" si="23"/>
        <v>-302.3004948050709</v>
      </c>
      <c r="I108">
        <f t="shared" si="24"/>
        <v>263.3142965920734</v>
      </c>
      <c r="J108">
        <f t="shared" si="25"/>
        <v>290.2604948050709</v>
      </c>
    </row>
    <row r="109" spans="2:10" ht="12">
      <c r="B109">
        <f t="shared" si="26"/>
        <v>4.699999999999991</v>
      </c>
      <c r="C109">
        <f t="shared" si="27"/>
        <v>0.2127659574468089</v>
      </c>
      <c r="D109">
        <f t="shared" si="21"/>
        <v>0.00289534407089025</v>
      </c>
      <c r="E109">
        <f t="shared" si="14"/>
        <v>0.0028953440712971906</v>
      </c>
      <c r="F109">
        <f t="shared" si="22"/>
        <v>0.0028953319351068493</v>
      </c>
      <c r="G109">
        <f t="shared" si="16"/>
        <v>-16.94619821299749</v>
      </c>
      <c r="H109">
        <f t="shared" si="23"/>
        <v>-304.595978282679</v>
      </c>
      <c r="I109">
        <f t="shared" si="24"/>
        <v>265.6097800696815</v>
      </c>
      <c r="J109">
        <f t="shared" si="25"/>
        <v>292.555978282679</v>
      </c>
    </row>
    <row r="110" spans="2:10" ht="12">
      <c r="B110">
        <f t="shared" si="26"/>
        <v>4.799999999999991</v>
      </c>
      <c r="C110">
        <f t="shared" si="27"/>
        <v>0.20833333333333373</v>
      </c>
      <c r="D110">
        <f t="shared" si="21"/>
        <v>0.00277327478170659</v>
      </c>
      <c r="E110">
        <f t="shared" si="14"/>
        <v>0.0027732747820346814</v>
      </c>
      <c r="F110">
        <f t="shared" si="22"/>
        <v>0.0027732641170664213</v>
      </c>
      <c r="G110">
        <f t="shared" si="16"/>
        <v>-16.94619821299749</v>
      </c>
      <c r="H110">
        <f t="shared" si="23"/>
        <v>-306.84085169497786</v>
      </c>
      <c r="I110">
        <f t="shared" si="24"/>
        <v>267.85465348198034</v>
      </c>
      <c r="J110">
        <f t="shared" si="25"/>
        <v>294.80085169497784</v>
      </c>
    </row>
    <row r="111" spans="2:10" ht="12">
      <c r="B111">
        <f>B110+0.1</f>
        <v>4.899999999999991</v>
      </c>
      <c r="C111">
        <f t="shared" si="27"/>
        <v>0.20408163265306162</v>
      </c>
      <c r="D111">
        <f>(1-(1-C111^2)^0.25)/(1+(1-C111^2)^0.25)/2</f>
        <v>0.0026588190748062655</v>
      </c>
      <c r="E111">
        <f t="shared" si="14"/>
        <v>0.002658819075072016</v>
      </c>
      <c r="F111">
        <f>SQRT(D111^2/(1+D111^2))</f>
        <v>0.002658809676836161</v>
      </c>
      <c r="G111">
        <f t="shared" si="16"/>
        <v>-16.94619821299749</v>
      </c>
      <c r="H111">
        <f>10*$D$2*LOG(E111)</f>
        <v>-309.0373456971743</v>
      </c>
      <c r="I111">
        <f>G111-H111-22.04</f>
        <v>270.0511474841768</v>
      </c>
      <c r="J111">
        <f>-(H111+12.04)</f>
        <v>296.9973456971743</v>
      </c>
    </row>
    <row r="112" spans="2:10" ht="12">
      <c r="B112">
        <f>B111+0.1</f>
        <v>4.99999999999999</v>
      </c>
      <c r="C112">
        <f t="shared" si="27"/>
        <v>0.2000000000000004</v>
      </c>
      <c r="D112">
        <f>(1-(1-C112^2)^0.25)/(1+(1-C112^2)^0.25)/2</f>
        <v>0.0025513525134724753</v>
      </c>
      <c r="E112">
        <f t="shared" si="14"/>
        <v>0.0025513525136886886</v>
      </c>
      <c r="F112">
        <f>SQRT(D112^2/(1+D112^2))</f>
        <v>0.0025513442096264383</v>
      </c>
      <c r="G112">
        <f t="shared" si="16"/>
        <v>-16.94619821299749</v>
      </c>
      <c r="H112">
        <f>10*$D$2*LOG(E112)</f>
        <v>-311.1875438297203</v>
      </c>
      <c r="I112">
        <f>G112-H112-22.04</f>
        <v>272.2013456167228</v>
      </c>
      <c r="J112">
        <f>-(H112+12.04)</f>
        <v>299.1475438297203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18"/>
  <sheetViews>
    <sheetView workbookViewId="0" topLeftCell="A34">
      <selection activeCell="B6" sqref="B6:D6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4" width="7.75390625" style="0" customWidth="1"/>
    <col min="5" max="12" width="8.75390625" style="0" customWidth="1"/>
  </cols>
  <sheetData>
    <row r="2" spans="2:4" ht="12">
      <c r="B2" s="115" t="s">
        <v>28</v>
      </c>
      <c r="C2" s="115"/>
      <c r="D2" s="115"/>
    </row>
    <row r="3" spans="2:4" ht="12">
      <c r="B3" s="115" t="s">
        <v>25</v>
      </c>
      <c r="C3" s="115"/>
      <c r="D3" s="115"/>
    </row>
    <row r="4" spans="2:4" ht="12">
      <c r="B4" s="115" t="s">
        <v>24</v>
      </c>
      <c r="C4" s="115"/>
      <c r="D4" s="115"/>
    </row>
    <row r="5" spans="2:6" ht="12">
      <c r="B5" s="115" t="s">
        <v>26</v>
      </c>
      <c r="C5" s="115"/>
      <c r="D5" s="115"/>
      <c r="F5" t="s">
        <v>5</v>
      </c>
    </row>
    <row r="6" spans="2:4" ht="12">
      <c r="B6" s="115" t="s">
        <v>11</v>
      </c>
      <c r="C6" s="115"/>
      <c r="D6" s="115"/>
    </row>
    <row r="7" spans="2:6" ht="12">
      <c r="B7" s="115" t="s">
        <v>10</v>
      </c>
      <c r="C7" s="115"/>
      <c r="D7" s="115"/>
      <c r="F7" t="s">
        <v>5</v>
      </c>
    </row>
    <row r="8" spans="2:4" ht="12">
      <c r="B8" s="115" t="s">
        <v>27</v>
      </c>
      <c r="C8" s="115"/>
      <c r="D8" s="115"/>
    </row>
    <row r="11" ht="12.75" thickBot="1"/>
    <row r="12" spans="2:12" ht="12.75" thickTop="1">
      <c r="B12" s="119" t="s">
        <v>18</v>
      </c>
      <c r="C12" s="116" t="s">
        <v>19</v>
      </c>
      <c r="D12" s="117"/>
      <c r="E12" s="117"/>
      <c r="F12" s="117"/>
      <c r="G12" s="117"/>
      <c r="H12" s="117"/>
      <c r="I12" s="117"/>
      <c r="J12" s="117"/>
      <c r="K12" s="117"/>
      <c r="L12" s="118"/>
    </row>
    <row r="13" spans="2:12" ht="12.75" thickBot="1">
      <c r="B13" s="120"/>
      <c r="C13" s="5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4">
        <v>12</v>
      </c>
    </row>
    <row r="14" spans="2:12" ht="12">
      <c r="B14" s="6">
        <f>1.001</f>
        <v>1.001</v>
      </c>
      <c r="C14" s="7">
        <v>2.267674395064443</v>
      </c>
      <c r="D14" s="8">
        <v>7.036899193419259</v>
      </c>
      <c r="E14" s="8">
        <v>11.806123991774072</v>
      </c>
      <c r="F14" s="8">
        <v>16.575348790128885</v>
      </c>
      <c r="G14" s="8">
        <v>21.344573588483698</v>
      </c>
      <c r="H14" s="8">
        <v>26.113798386838518</v>
      </c>
      <c r="I14" s="8">
        <v>30.88302318519333</v>
      </c>
      <c r="J14" s="8">
        <v>35.65224798354814</v>
      </c>
      <c r="K14" s="8">
        <v>40.421472781902956</v>
      </c>
      <c r="L14" s="9">
        <v>45.19069758025777</v>
      </c>
    </row>
    <row r="15" spans="2:12" ht="12">
      <c r="B15" s="10">
        <f aca="true" t="shared" si="0" ref="B15:B23">B14+0.001</f>
        <v>1.0019999999999998</v>
      </c>
      <c r="C15" s="11">
        <v>3.4620509569310105</v>
      </c>
      <c r="D15" s="12">
        <v>8.629401275908013</v>
      </c>
      <c r="E15" s="12">
        <v>13.796751594885016</v>
      </c>
      <c r="F15" s="12">
        <v>18.96410191386202</v>
      </c>
      <c r="G15" s="12">
        <v>24.131452232839024</v>
      </c>
      <c r="H15" s="12">
        <v>29.298802551816024</v>
      </c>
      <c r="I15" s="12">
        <v>34.46615287079303</v>
      </c>
      <c r="J15" s="12">
        <v>39.63350318977003</v>
      </c>
      <c r="K15" s="12">
        <v>44.80085350874703</v>
      </c>
      <c r="L15" s="13">
        <v>49.96820382772404</v>
      </c>
    </row>
    <row r="16" spans="2:12" ht="12">
      <c r="B16" s="10">
        <f t="shared" si="0"/>
        <v>1.0029999999999997</v>
      </c>
      <c r="C16" s="11">
        <v>4.257642624484948</v>
      </c>
      <c r="D16" s="12">
        <v>9.690190165979928</v>
      </c>
      <c r="E16" s="12">
        <v>15.122737707474911</v>
      </c>
      <c r="F16" s="12">
        <v>20.555285248969895</v>
      </c>
      <c r="G16" s="12">
        <v>25.98783279046487</v>
      </c>
      <c r="H16" s="12">
        <v>31.420380331959855</v>
      </c>
      <c r="I16" s="12">
        <v>36.85292787345484</v>
      </c>
      <c r="J16" s="12">
        <v>42.28547541494982</v>
      </c>
      <c r="K16" s="12">
        <v>47.718022956444806</v>
      </c>
      <c r="L16" s="13">
        <v>53.15057049793979</v>
      </c>
    </row>
    <row r="17" spans="2:12" ht="12">
      <c r="B17" s="10">
        <f t="shared" si="0"/>
        <v>1.0039999999999996</v>
      </c>
      <c r="C17" s="11">
        <v>4.87322969531531</v>
      </c>
      <c r="D17" s="12">
        <v>10.510972927087078</v>
      </c>
      <c r="E17" s="12">
        <v>16.148716158858846</v>
      </c>
      <c r="F17" s="12">
        <v>21.78645939063062</v>
      </c>
      <c r="G17" s="12">
        <v>27.424202622402383</v>
      </c>
      <c r="H17" s="12">
        <v>33.061945854174155</v>
      </c>
      <c r="I17" s="12">
        <v>38.69968908594592</v>
      </c>
      <c r="J17" s="12">
        <v>44.33743231771769</v>
      </c>
      <c r="K17" s="12">
        <v>49.975175549489464</v>
      </c>
      <c r="L17" s="13">
        <v>55.612918781261236</v>
      </c>
    </row>
    <row r="18" spans="2:12" ht="12">
      <c r="B18" s="10">
        <f t="shared" si="0"/>
        <v>1.0049999999999994</v>
      </c>
      <c r="C18" s="11">
        <v>5.383453632440435</v>
      </c>
      <c r="D18" s="12">
        <v>11.191271509920579</v>
      </c>
      <c r="E18" s="12">
        <v>16.999089387400726</v>
      </c>
      <c r="F18" s="12">
        <v>22.80690726488087</v>
      </c>
      <c r="G18" s="12">
        <v>28.614725142361017</v>
      </c>
      <c r="H18" s="12">
        <v>34.42254301984116</v>
      </c>
      <c r="I18" s="12">
        <v>40.230360897321304</v>
      </c>
      <c r="J18" s="12">
        <v>46.03817877480145</v>
      </c>
      <c r="K18" s="12">
        <v>51.84599665228159</v>
      </c>
      <c r="L18" s="13">
        <v>57.65381452976174</v>
      </c>
    </row>
    <row r="19" spans="2:12" ht="12">
      <c r="B19" s="10">
        <f t="shared" si="0"/>
        <v>1.0059999999999993</v>
      </c>
      <c r="C19" s="11">
        <v>5.823544443202586</v>
      </c>
      <c r="D19" s="12">
        <v>11.778059257603449</v>
      </c>
      <c r="E19" s="12">
        <v>17.73257407200431</v>
      </c>
      <c r="F19" s="12">
        <v>23.68708888640517</v>
      </c>
      <c r="G19" s="12">
        <v>29.641603700806037</v>
      </c>
      <c r="H19" s="12">
        <v>35.596118515206896</v>
      </c>
      <c r="I19" s="12">
        <v>41.550633329607756</v>
      </c>
      <c r="J19" s="12">
        <v>47.50514814400862</v>
      </c>
      <c r="K19" s="12">
        <v>53.45966295840949</v>
      </c>
      <c r="L19" s="13">
        <v>59.41417777281034</v>
      </c>
    </row>
    <row r="20" spans="2:12" ht="12">
      <c r="B20" s="10">
        <f t="shared" si="0"/>
        <v>1.0069999999999992</v>
      </c>
      <c r="C20" s="11">
        <v>6.213162455687019</v>
      </c>
      <c r="D20" s="12">
        <v>12.297549940916024</v>
      </c>
      <c r="E20" s="12">
        <v>18.38193742614503</v>
      </c>
      <c r="F20" s="12">
        <v>24.466324911374038</v>
      </c>
      <c r="G20" s="12">
        <v>30.55071239660304</v>
      </c>
      <c r="H20" s="12">
        <v>36.63509988183205</v>
      </c>
      <c r="I20" s="12">
        <v>42.719487367061056</v>
      </c>
      <c r="J20" s="12">
        <v>48.80387485229006</v>
      </c>
      <c r="K20" s="12">
        <v>54.88826233751906</v>
      </c>
      <c r="L20" s="13">
        <v>60.972649822748075</v>
      </c>
    </row>
    <row r="21" spans="2:12" ht="12">
      <c r="B21" s="10">
        <f t="shared" si="0"/>
        <v>1.0079999999999991</v>
      </c>
      <c r="C21" s="11">
        <v>6.56448989959021</v>
      </c>
      <c r="D21" s="12">
        <v>12.765986532786947</v>
      </c>
      <c r="E21" s="12">
        <v>18.967483165983687</v>
      </c>
      <c r="F21" s="12">
        <v>25.16897979918042</v>
      </c>
      <c r="G21" s="12">
        <v>31.37047643237716</v>
      </c>
      <c r="H21" s="12">
        <v>37.57197306557389</v>
      </c>
      <c r="I21" s="12">
        <v>43.77346969877063</v>
      </c>
      <c r="J21" s="12">
        <v>49.97496633196737</v>
      </c>
      <c r="K21" s="12">
        <v>56.17646296516411</v>
      </c>
      <c r="L21" s="13">
        <v>62.37795959836084</v>
      </c>
    </row>
    <row r="22" spans="2:12" ht="12">
      <c r="B22" s="10">
        <f t="shared" si="0"/>
        <v>1.008999999999999</v>
      </c>
      <c r="C22" s="11">
        <v>6.885640537285703</v>
      </c>
      <c r="D22" s="12">
        <v>13.194187383047606</v>
      </c>
      <c r="E22" s="12">
        <v>19.502734228809505</v>
      </c>
      <c r="F22" s="12">
        <v>25.811281074571404</v>
      </c>
      <c r="G22" s="12">
        <v>32.11982792033331</v>
      </c>
      <c r="H22" s="12">
        <v>38.42837476609521</v>
      </c>
      <c r="I22" s="12">
        <v>44.736921611857106</v>
      </c>
      <c r="J22" s="12">
        <v>51.04546845761901</v>
      </c>
      <c r="K22" s="12">
        <v>57.35401530338091</v>
      </c>
      <c r="L22" s="13">
        <v>63.66256214914281</v>
      </c>
    </row>
    <row r="23" spans="2:12" ht="12">
      <c r="B23" s="10">
        <f t="shared" si="0"/>
        <v>1.009999999999999</v>
      </c>
      <c r="C23" s="11">
        <v>7.1823126563505575</v>
      </c>
      <c r="D23" s="12">
        <v>13.58975020846741</v>
      </c>
      <c r="E23" s="12">
        <v>19.99718776058426</v>
      </c>
      <c r="F23" s="12">
        <v>26.404625312701114</v>
      </c>
      <c r="G23" s="12">
        <v>32.81206286481797</v>
      </c>
      <c r="H23" s="12">
        <v>39.21950041693482</v>
      </c>
      <c r="I23" s="12">
        <v>45.626937969051674</v>
      </c>
      <c r="J23" s="12">
        <v>52.03437552116852</v>
      </c>
      <c r="K23" s="12">
        <v>58.44181307328538</v>
      </c>
      <c r="L23" s="13">
        <v>64.84925062540222</v>
      </c>
    </row>
    <row r="24" spans="2:12" ht="12">
      <c r="B24" s="10">
        <f>B23+0.01</f>
        <v>1.019999999999999</v>
      </c>
      <c r="C24" s="11">
        <v>9.386608579647856</v>
      </c>
      <c r="D24" s="12">
        <v>16.52881143953047</v>
      </c>
      <c r="E24" s="12">
        <v>23.671014299413095</v>
      </c>
      <c r="F24" s="12">
        <v>30.81321715929571</v>
      </c>
      <c r="G24" s="12">
        <v>37.95542001917833</v>
      </c>
      <c r="H24" s="12">
        <v>45.09762287906094</v>
      </c>
      <c r="I24" s="12">
        <v>52.23982573894356</v>
      </c>
      <c r="J24" s="12">
        <v>59.38202859882619</v>
      </c>
      <c r="K24" s="12">
        <v>66.52423145870881</v>
      </c>
      <c r="L24" s="13">
        <v>73.66643431859143</v>
      </c>
    </row>
    <row r="25" spans="2:12" ht="12">
      <c r="B25" s="10">
        <f aca="true" t="shared" si="1" ref="B25:B32">B24+0.01</f>
        <v>1.029999999999999</v>
      </c>
      <c r="C25" s="11">
        <v>10.91898337041156</v>
      </c>
      <c r="D25" s="12">
        <v>18.571977827215413</v>
      </c>
      <c r="E25" s="12">
        <v>26.224972284019266</v>
      </c>
      <c r="F25" s="12">
        <v>33.87796674082312</v>
      </c>
      <c r="G25" s="12">
        <v>41.53096119762697</v>
      </c>
      <c r="H25" s="12">
        <v>49.183955654430825</v>
      </c>
      <c r="I25" s="12">
        <v>56.83695011123468</v>
      </c>
      <c r="J25" s="12">
        <v>64.48994456803854</v>
      </c>
      <c r="K25" s="12">
        <v>72.14293902484238</v>
      </c>
      <c r="L25" s="13">
        <v>79.79593348164624</v>
      </c>
    </row>
    <row r="26" spans="2:12" ht="12">
      <c r="B26" s="10">
        <f t="shared" si="1"/>
        <v>1.039999999999999</v>
      </c>
      <c r="C26" s="11">
        <v>12.139929472244514</v>
      </c>
      <c r="D26" s="12">
        <v>20.19990596299268</v>
      </c>
      <c r="E26" s="12">
        <v>28.259882453740857</v>
      </c>
      <c r="F26" s="12">
        <v>36.31985894448903</v>
      </c>
      <c r="G26" s="12">
        <v>44.3798354352372</v>
      </c>
      <c r="H26" s="12">
        <v>52.43981192598536</v>
      </c>
      <c r="I26" s="12">
        <v>60.499788416733544</v>
      </c>
      <c r="J26" s="12">
        <v>68.5597649074817</v>
      </c>
      <c r="K26" s="12">
        <v>76.61974139822988</v>
      </c>
      <c r="L26" s="13">
        <v>84.67971788897805</v>
      </c>
    </row>
    <row r="27" spans="2:12" ht="12">
      <c r="B27" s="10">
        <f t="shared" si="1"/>
        <v>1.049999999999999</v>
      </c>
      <c r="C27" s="11">
        <v>13.175011928471807</v>
      </c>
      <c r="D27" s="12">
        <v>21.58001590462908</v>
      </c>
      <c r="E27" s="12">
        <v>29.985019880786346</v>
      </c>
      <c r="F27" s="12">
        <v>38.390023856943614</v>
      </c>
      <c r="G27" s="12">
        <v>46.79502783310089</v>
      </c>
      <c r="H27" s="12">
        <v>55.20003180925816</v>
      </c>
      <c r="I27" s="12">
        <v>63.60503578541542</v>
      </c>
      <c r="J27" s="12">
        <v>72.0100397615727</v>
      </c>
      <c r="K27" s="12">
        <v>80.41504373772997</v>
      </c>
      <c r="L27" s="13">
        <v>88.82004771388722</v>
      </c>
    </row>
    <row r="28" spans="2:12" ht="12">
      <c r="B28" s="10">
        <f t="shared" si="1"/>
        <v>1.059999999999999</v>
      </c>
      <c r="C28" s="11">
        <v>14.084389611594904</v>
      </c>
      <c r="D28" s="12">
        <v>22.792519482126536</v>
      </c>
      <c r="E28" s="12">
        <v>31.500649352658172</v>
      </c>
      <c r="F28" s="12">
        <v>40.20877922318981</v>
      </c>
      <c r="G28" s="12">
        <v>48.91690909372144</v>
      </c>
      <c r="H28" s="12">
        <v>57.62503896425307</v>
      </c>
      <c r="I28" s="12">
        <v>66.33316883478471</v>
      </c>
      <c r="J28" s="12">
        <v>75.04129870531634</v>
      </c>
      <c r="K28" s="12">
        <v>83.74942857584799</v>
      </c>
      <c r="L28" s="13">
        <v>92.45755844637961</v>
      </c>
    </row>
    <row r="29" spans="2:12" ht="12">
      <c r="B29" s="10">
        <f t="shared" si="1"/>
        <v>1.069999999999999</v>
      </c>
      <c r="C29" s="11">
        <v>14.902043306814214</v>
      </c>
      <c r="D29" s="12">
        <v>23.88272440908562</v>
      </c>
      <c r="E29" s="12">
        <v>32.86340551135702</v>
      </c>
      <c r="F29" s="12">
        <v>41.84408661362843</v>
      </c>
      <c r="G29" s="12">
        <v>50.82476771589983</v>
      </c>
      <c r="H29" s="12">
        <v>59.805448818171236</v>
      </c>
      <c r="I29" s="12">
        <v>68.78612992044265</v>
      </c>
      <c r="J29" s="12">
        <v>77.76681102271405</v>
      </c>
      <c r="K29" s="12">
        <v>86.74749212498546</v>
      </c>
      <c r="L29" s="13">
        <v>95.72817322725686</v>
      </c>
    </row>
    <row r="30" spans="2:12" ht="12">
      <c r="B30" s="10">
        <f t="shared" si="1"/>
        <v>1.079999999999999</v>
      </c>
      <c r="C30" s="11">
        <v>15.649247300075213</v>
      </c>
      <c r="D30" s="12">
        <v>24.878996400100284</v>
      </c>
      <c r="E30" s="12">
        <v>34.10874550012536</v>
      </c>
      <c r="F30" s="12">
        <v>43.338494600150426</v>
      </c>
      <c r="G30" s="12">
        <v>52.56824370017549</v>
      </c>
      <c r="H30" s="12">
        <v>61.79799280020057</v>
      </c>
      <c r="I30" s="12">
        <v>71.02774190022564</v>
      </c>
      <c r="J30" s="12">
        <v>80.25749100025072</v>
      </c>
      <c r="K30" s="12">
        <v>89.48724010027578</v>
      </c>
      <c r="L30" s="13">
        <v>98.71698920030084</v>
      </c>
    </row>
    <row r="31" spans="2:12" ht="12">
      <c r="B31" s="10">
        <f t="shared" si="1"/>
        <v>1.089999999999999</v>
      </c>
      <c r="C31" s="11">
        <v>16.340300582682275</v>
      </c>
      <c r="D31" s="12">
        <v>25.800400776909697</v>
      </c>
      <c r="E31" s="12">
        <v>35.26050097113712</v>
      </c>
      <c r="F31" s="12">
        <v>44.72060116536455</v>
      </c>
      <c r="G31" s="12">
        <v>54.18070135959197</v>
      </c>
      <c r="H31" s="12">
        <v>63.640801553819394</v>
      </c>
      <c r="I31" s="12">
        <v>73.10090174804682</v>
      </c>
      <c r="J31" s="12">
        <v>82.56100194227423</v>
      </c>
      <c r="K31" s="12">
        <v>92.02110213650167</v>
      </c>
      <c r="L31" s="13">
        <v>101.4812023307291</v>
      </c>
    </row>
    <row r="32" spans="2:12" ht="12">
      <c r="B32" s="10">
        <f t="shared" si="1"/>
        <v>1.099999999999999</v>
      </c>
      <c r="C32" s="11">
        <v>16.985328101598444</v>
      </c>
      <c r="D32" s="12">
        <v>26.66043746879793</v>
      </c>
      <c r="E32" s="12">
        <v>36.335546835997405</v>
      </c>
      <c r="F32" s="12">
        <v>46.01065620319689</v>
      </c>
      <c r="G32" s="12">
        <v>55.68576557039638</v>
      </c>
      <c r="H32" s="12">
        <v>65.36087493759587</v>
      </c>
      <c r="I32" s="12">
        <v>75.03598430479533</v>
      </c>
      <c r="J32" s="12">
        <v>84.7110936719948</v>
      </c>
      <c r="K32" s="12">
        <v>94.3862030391943</v>
      </c>
      <c r="L32" s="13">
        <v>104.06131240639377</v>
      </c>
    </row>
    <row r="33" spans="2:12" ht="12">
      <c r="B33" s="10">
        <f>B32+0.025</f>
        <v>1.124999999999999</v>
      </c>
      <c r="C33" s="11">
        <v>18.4412447056728</v>
      </c>
      <c r="D33" s="12">
        <v>28.601659607563732</v>
      </c>
      <c r="E33" s="12">
        <v>38.76207450945466</v>
      </c>
      <c r="F33" s="12">
        <v>48.9224894113456</v>
      </c>
      <c r="G33" s="12">
        <v>59.08290431323653</v>
      </c>
      <c r="H33" s="12">
        <v>69.24331921512746</v>
      </c>
      <c r="I33" s="12">
        <v>79.40373411701839</v>
      </c>
      <c r="J33" s="12">
        <v>89.56414901890932</v>
      </c>
      <c r="K33" s="12">
        <v>99.72456392080025</v>
      </c>
      <c r="L33" s="13">
        <v>109.88497882269121</v>
      </c>
    </row>
    <row r="34" spans="2:12" ht="12">
      <c r="B34" s="10">
        <f aca="true" t="shared" si="2" ref="B34:B88">B33+0.025</f>
        <v>1.1499999999999988</v>
      </c>
      <c r="C34" s="11">
        <v>19.728812039267062</v>
      </c>
      <c r="D34" s="12">
        <v>30.318416052356078</v>
      </c>
      <c r="E34" s="12">
        <v>40.9080200654451</v>
      </c>
      <c r="F34" s="12">
        <v>51.49762407853412</v>
      </c>
      <c r="G34" s="12">
        <v>62.08722809162314</v>
      </c>
      <c r="H34" s="12">
        <v>72.67683210471216</v>
      </c>
      <c r="I34" s="12">
        <v>83.26643611780119</v>
      </c>
      <c r="J34" s="12">
        <v>93.8560401308902</v>
      </c>
      <c r="K34" s="12">
        <v>104.44564414397922</v>
      </c>
      <c r="L34" s="13">
        <v>115.03524815706825</v>
      </c>
    </row>
    <row r="35" spans="2:12" ht="12">
      <c r="B35" s="10">
        <f t="shared" si="2"/>
        <v>1.1749999999999987</v>
      </c>
      <c r="C35" s="11">
        <v>20.89222080260525</v>
      </c>
      <c r="D35" s="12">
        <v>31.869627736806997</v>
      </c>
      <c r="E35" s="12">
        <v>42.84703467100875</v>
      </c>
      <c r="F35" s="12">
        <v>53.8244416052105</v>
      </c>
      <c r="G35" s="12">
        <v>64.80184853941225</v>
      </c>
      <c r="H35" s="12">
        <v>75.779255473614</v>
      </c>
      <c r="I35" s="12">
        <v>86.75666240781575</v>
      </c>
      <c r="J35" s="12">
        <v>97.7340693420175</v>
      </c>
      <c r="K35" s="12">
        <v>108.71147627621926</v>
      </c>
      <c r="L35" s="13">
        <v>119.68888321042101</v>
      </c>
    </row>
    <row r="36" spans="2:12" ht="12">
      <c r="B36" s="10">
        <f t="shared" si="2"/>
        <v>1.1999999999999986</v>
      </c>
      <c r="C36" s="11">
        <v>21.95933351834053</v>
      </c>
      <c r="D36" s="12">
        <v>33.29244469112071</v>
      </c>
      <c r="E36" s="12">
        <v>44.625555863900885</v>
      </c>
      <c r="F36" s="12">
        <v>55.95866703668106</v>
      </c>
      <c r="G36" s="12">
        <v>67.29177820946123</v>
      </c>
      <c r="H36" s="12">
        <v>78.6248893822414</v>
      </c>
      <c r="I36" s="12">
        <v>89.95800055502158</v>
      </c>
      <c r="J36" s="12">
        <v>101.29111172780176</v>
      </c>
      <c r="K36" s="12">
        <v>112.62422290058194</v>
      </c>
      <c r="L36" s="13">
        <v>123.95733407336212</v>
      </c>
    </row>
    <row r="37" spans="2:12" ht="12">
      <c r="B37" s="10">
        <f t="shared" si="2"/>
        <v>1.2249999999999985</v>
      </c>
      <c r="C37" s="11">
        <v>22.949001188245994</v>
      </c>
      <c r="D37" s="12">
        <v>34.61200158432799</v>
      </c>
      <c r="E37" s="12">
        <v>46.27500198040999</v>
      </c>
      <c r="F37" s="12">
        <v>57.93800237649199</v>
      </c>
      <c r="G37" s="12">
        <v>69.60100277257399</v>
      </c>
      <c r="H37" s="12">
        <v>81.26400316865599</v>
      </c>
      <c r="I37" s="12">
        <v>92.92700356473799</v>
      </c>
      <c r="J37" s="12">
        <v>104.59000396081998</v>
      </c>
      <c r="K37" s="12">
        <v>116.25300435690198</v>
      </c>
      <c r="L37" s="13">
        <v>127.91600475298398</v>
      </c>
    </row>
    <row r="38" spans="2:12" ht="12">
      <c r="B38" s="10">
        <f t="shared" si="2"/>
        <v>1.2499999999999984</v>
      </c>
      <c r="C38" s="11">
        <v>23.874655913413946</v>
      </c>
      <c r="D38" s="12">
        <v>35.84620788455192</v>
      </c>
      <c r="E38" s="12">
        <v>47.81775985568991</v>
      </c>
      <c r="F38" s="12">
        <v>59.78931182682789</v>
      </c>
      <c r="G38" s="12">
        <v>71.76086379796587</v>
      </c>
      <c r="H38" s="12">
        <v>83.73241576910385</v>
      </c>
      <c r="I38" s="12">
        <v>95.70396774024184</v>
      </c>
      <c r="J38" s="12">
        <v>107.67551971137982</v>
      </c>
      <c r="K38" s="12">
        <v>119.6470716825178</v>
      </c>
      <c r="L38" s="13">
        <v>131.6186236536558</v>
      </c>
    </row>
    <row r="39" spans="2:12" ht="12">
      <c r="B39" s="10">
        <f t="shared" si="2"/>
        <v>1.2749999999999984</v>
      </c>
      <c r="C39" s="11">
        <v>24.746256582803596</v>
      </c>
      <c r="D39" s="12">
        <v>37.0083421104048</v>
      </c>
      <c r="E39" s="12">
        <v>49.27042763800599</v>
      </c>
      <c r="F39" s="12">
        <v>61.53251316560719</v>
      </c>
      <c r="G39" s="12">
        <v>73.7945986932084</v>
      </c>
      <c r="H39" s="12">
        <v>86.05668422080959</v>
      </c>
      <c r="I39" s="12">
        <v>98.3187697484108</v>
      </c>
      <c r="J39" s="12">
        <v>110.58085527601199</v>
      </c>
      <c r="K39" s="12">
        <v>122.8429408036132</v>
      </c>
      <c r="L39" s="13">
        <v>135.1050263312144</v>
      </c>
    </row>
    <row r="40" spans="2:12" ht="12">
      <c r="B40" s="10">
        <f t="shared" si="2"/>
        <v>1.2999999999999983</v>
      </c>
      <c r="C40" s="11">
        <v>25.571423111937357</v>
      </c>
      <c r="D40" s="12">
        <v>38.10856414924981</v>
      </c>
      <c r="E40" s="12">
        <v>50.64570518656226</v>
      </c>
      <c r="F40" s="12">
        <v>63.18284622387471</v>
      </c>
      <c r="G40" s="12">
        <v>75.71998726118716</v>
      </c>
      <c r="H40" s="12">
        <v>88.25712829849962</v>
      </c>
      <c r="I40" s="12">
        <v>100.79426933581206</v>
      </c>
      <c r="J40" s="12">
        <v>113.33141037312453</v>
      </c>
      <c r="K40" s="12">
        <v>125.86855141043696</v>
      </c>
      <c r="L40" s="13">
        <v>138.40569244774943</v>
      </c>
    </row>
    <row r="41" spans="2:12" ht="12">
      <c r="B41" s="10">
        <f t="shared" si="2"/>
        <v>1.3249999999999982</v>
      </c>
      <c r="C41" s="11">
        <v>26.35613679061568</v>
      </c>
      <c r="D41" s="12">
        <v>39.154849054154234</v>
      </c>
      <c r="E41" s="12">
        <v>51.953561317692795</v>
      </c>
      <c r="F41" s="12">
        <v>64.75227358123135</v>
      </c>
      <c r="G41" s="12">
        <v>77.55098584476991</v>
      </c>
      <c r="H41" s="12">
        <v>90.34969810830847</v>
      </c>
      <c r="I41" s="12">
        <v>103.14841037184704</v>
      </c>
      <c r="J41" s="12">
        <v>115.9471226353856</v>
      </c>
      <c r="K41" s="12">
        <v>128.74583489892416</v>
      </c>
      <c r="L41" s="13">
        <v>141.54454716246272</v>
      </c>
    </row>
    <row r="42" spans="2:12" ht="12">
      <c r="B42" s="10">
        <f t="shared" si="2"/>
        <v>1.349999999999998</v>
      </c>
      <c r="C42" s="11">
        <v>27.10519320085257</v>
      </c>
      <c r="D42" s="12">
        <v>40.153590934470095</v>
      </c>
      <c r="E42" s="12">
        <v>53.201988668087616</v>
      </c>
      <c r="F42" s="12">
        <v>66.25038640170513</v>
      </c>
      <c r="G42" s="12">
        <v>79.29878413532265</v>
      </c>
      <c r="H42" s="12">
        <v>92.3471818689402</v>
      </c>
      <c r="I42" s="12">
        <v>105.39557960255772</v>
      </c>
      <c r="J42" s="12">
        <v>118.44397733617524</v>
      </c>
      <c r="K42" s="12">
        <v>131.49237506979276</v>
      </c>
      <c r="L42" s="13">
        <v>144.54077280341028</v>
      </c>
    </row>
    <row r="43" spans="2:12" ht="12">
      <c r="B43" s="10">
        <f t="shared" si="2"/>
        <v>1.374999999999998</v>
      </c>
      <c r="C43" s="11">
        <v>27.822506492198677</v>
      </c>
      <c r="D43" s="12">
        <v>41.1100086562649</v>
      </c>
      <c r="E43" s="12">
        <v>54.39751082033113</v>
      </c>
      <c r="F43" s="12">
        <v>67.68501298439736</v>
      </c>
      <c r="G43" s="12">
        <v>80.97251514846357</v>
      </c>
      <c r="H43" s="12">
        <v>94.26001731252981</v>
      </c>
      <c r="I43" s="12">
        <v>107.54751947659602</v>
      </c>
      <c r="J43" s="12">
        <v>120.83502164066226</v>
      </c>
      <c r="K43" s="12">
        <v>134.12252380472847</v>
      </c>
      <c r="L43" s="13">
        <v>147.4100259687947</v>
      </c>
    </row>
    <row r="44" spans="2:12" ht="12">
      <c r="B44" s="10">
        <f t="shared" si="2"/>
        <v>1.399999999999998</v>
      </c>
      <c r="C44" s="11">
        <v>28.51132042917594</v>
      </c>
      <c r="D44" s="12">
        <v>42.02842723890125</v>
      </c>
      <c r="E44" s="12">
        <v>55.54553404862656</v>
      </c>
      <c r="F44" s="12">
        <v>69.06264085835187</v>
      </c>
      <c r="G44" s="12">
        <v>82.57974766807718</v>
      </c>
      <c r="H44" s="12">
        <v>96.09685447780251</v>
      </c>
      <c r="I44" s="12">
        <v>109.61396128752781</v>
      </c>
      <c r="J44" s="12">
        <v>123.13106809725312</v>
      </c>
      <c r="K44" s="12">
        <v>136.64817490697845</v>
      </c>
      <c r="L44" s="13">
        <v>150.16528171670376</v>
      </c>
    </row>
    <row r="45" spans="2:12" ht="12">
      <c r="B45" s="10">
        <f t="shared" si="2"/>
        <v>1.4249999999999978</v>
      </c>
      <c r="C45" s="11">
        <v>29.174358806831492</v>
      </c>
      <c r="D45" s="12">
        <v>42.91247840910865</v>
      </c>
      <c r="E45" s="12">
        <v>56.65059801138582</v>
      </c>
      <c r="F45" s="12">
        <v>70.38871761366298</v>
      </c>
      <c r="G45" s="12">
        <v>84.12683721594016</v>
      </c>
      <c r="H45" s="12">
        <v>97.86495681821731</v>
      </c>
      <c r="I45" s="12">
        <v>111.60307642049446</v>
      </c>
      <c r="J45" s="12">
        <v>125.34119602277164</v>
      </c>
      <c r="K45" s="12">
        <v>139.0793156250488</v>
      </c>
      <c r="L45" s="13">
        <v>152.81743522732597</v>
      </c>
    </row>
    <row r="46" spans="2:12" ht="12">
      <c r="B46" s="10">
        <f t="shared" si="2"/>
        <v>1.4499999999999977</v>
      </c>
      <c r="C46" s="11">
        <v>29.81393519278962</v>
      </c>
      <c r="D46" s="12">
        <v>43.765246923719495</v>
      </c>
      <c r="E46" s="12">
        <v>57.71655865464937</v>
      </c>
      <c r="F46" s="12">
        <v>71.66787038557925</v>
      </c>
      <c r="G46" s="12">
        <v>85.61918211650911</v>
      </c>
      <c r="H46" s="12">
        <v>99.570493847439</v>
      </c>
      <c r="I46" s="12">
        <v>113.52180557836886</v>
      </c>
      <c r="J46" s="12">
        <v>127.47311730929874</v>
      </c>
      <c r="K46" s="12">
        <v>141.42442904022863</v>
      </c>
      <c r="L46" s="13">
        <v>155.3757407711585</v>
      </c>
    </row>
    <row r="47" spans="2:12" ht="12">
      <c r="B47" s="10">
        <f t="shared" si="2"/>
        <v>1.4749999999999976</v>
      </c>
      <c r="C47" s="11">
        <v>30.432034643668004</v>
      </c>
      <c r="D47" s="12">
        <v>44.589379524890674</v>
      </c>
      <c r="E47" s="12">
        <v>58.74672440611335</v>
      </c>
      <c r="F47" s="12">
        <v>72.904069287336</v>
      </c>
      <c r="G47" s="12">
        <v>87.06141416855868</v>
      </c>
      <c r="H47" s="12">
        <v>101.21875904978134</v>
      </c>
      <c r="I47" s="12">
        <v>115.37610393100402</v>
      </c>
      <c r="J47" s="12">
        <v>129.5334488122267</v>
      </c>
      <c r="K47" s="12">
        <v>143.69079369344936</v>
      </c>
      <c r="L47" s="13">
        <v>157.84813857467202</v>
      </c>
    </row>
    <row r="48" spans="2:12" ht="12">
      <c r="B48" s="10">
        <f t="shared" si="2"/>
        <v>1.4999999999999976</v>
      </c>
      <c r="C48" s="11">
        <v>31.030375653524985</v>
      </c>
      <c r="D48" s="12">
        <v>45.38716753803332</v>
      </c>
      <c r="E48" s="12">
        <v>59.74395942254164</v>
      </c>
      <c r="F48" s="12">
        <v>74.10075130704996</v>
      </c>
      <c r="G48" s="12">
        <v>88.4575431915583</v>
      </c>
      <c r="H48" s="12">
        <v>102.81433507606664</v>
      </c>
      <c r="I48" s="12">
        <v>117.17112696057495</v>
      </c>
      <c r="J48" s="12">
        <v>131.5279188450833</v>
      </c>
      <c r="K48" s="12">
        <v>145.88471072959163</v>
      </c>
      <c r="L48" s="13">
        <v>160.24150261409994</v>
      </c>
    </row>
    <row r="49" spans="2:12" ht="12">
      <c r="B49" s="10">
        <f t="shared" si="2"/>
        <v>1.5249999999999975</v>
      </c>
      <c r="C49" s="11">
        <v>31.610457868335523</v>
      </c>
      <c r="D49" s="12">
        <v>46.16061049111403</v>
      </c>
      <c r="E49" s="12">
        <v>60.71076311389253</v>
      </c>
      <c r="F49" s="12">
        <v>75.26091573667105</v>
      </c>
      <c r="G49" s="12">
        <v>89.81106835944956</v>
      </c>
      <c r="H49" s="12">
        <v>104.36122098222805</v>
      </c>
      <c r="I49" s="12">
        <v>118.91137360500656</v>
      </c>
      <c r="J49" s="12">
        <v>133.46152622778507</v>
      </c>
      <c r="K49" s="12">
        <v>148.01167885056358</v>
      </c>
      <c r="L49" s="13">
        <v>162.5618314733421</v>
      </c>
    </row>
    <row r="50" spans="2:12" ht="12">
      <c r="B50" s="10">
        <f t="shared" si="2"/>
        <v>1.5499999999999974</v>
      </c>
      <c r="C50" s="11">
        <v>32.1735993617523</v>
      </c>
      <c r="D50" s="12">
        <v>46.911465815669736</v>
      </c>
      <c r="E50" s="12">
        <v>61.64933226958717</v>
      </c>
      <c r="F50" s="12">
        <v>76.38719872350461</v>
      </c>
      <c r="G50" s="12">
        <v>91.12506517742204</v>
      </c>
      <c r="H50" s="12">
        <v>105.86293163133948</v>
      </c>
      <c r="I50" s="12">
        <v>120.60079808525691</v>
      </c>
      <c r="J50" s="12">
        <v>135.33866453917435</v>
      </c>
      <c r="K50" s="12">
        <v>150.07653099309178</v>
      </c>
      <c r="L50" s="13">
        <v>164.8143974470092</v>
      </c>
    </row>
    <row r="51" spans="2:12" ht="12">
      <c r="B51" s="10">
        <f t="shared" si="2"/>
        <v>1.5749999999999973</v>
      </c>
      <c r="C51" s="11">
        <v>32.72096612898361</v>
      </c>
      <c r="D51" s="12">
        <v>47.641288171978154</v>
      </c>
      <c r="E51" s="12">
        <v>62.561610214972696</v>
      </c>
      <c r="F51" s="12">
        <v>77.48193225796723</v>
      </c>
      <c r="G51" s="12">
        <v>92.40225430096177</v>
      </c>
      <c r="H51" s="12">
        <v>107.32257634395631</v>
      </c>
      <c r="I51" s="12">
        <v>122.24289838695086</v>
      </c>
      <c r="J51" s="12">
        <v>137.1632204299454</v>
      </c>
      <c r="K51" s="12">
        <v>152.08354247293994</v>
      </c>
      <c r="L51" s="13">
        <v>167.00386451593445</v>
      </c>
    </row>
    <row r="52" spans="2:12" ht="12">
      <c r="B52" s="10">
        <f t="shared" si="2"/>
        <v>1.5999999999999972</v>
      </c>
      <c r="C52" s="11">
        <v>33.253595693230054</v>
      </c>
      <c r="D52" s="12">
        <v>48.351460924306735</v>
      </c>
      <c r="E52" s="12">
        <v>63.449326155383424</v>
      </c>
      <c r="F52" s="12">
        <v>78.5471913864601</v>
      </c>
      <c r="G52" s="12">
        <v>93.6450566175368</v>
      </c>
      <c r="H52" s="12">
        <v>108.74292184861346</v>
      </c>
      <c r="I52" s="12">
        <v>123.84078707969016</v>
      </c>
      <c r="J52" s="12">
        <v>138.93865231076686</v>
      </c>
      <c r="K52" s="12">
        <v>154.03651754184352</v>
      </c>
      <c r="L52" s="13">
        <v>169.13438277292022</v>
      </c>
    </row>
    <row r="53" spans="2:12" ht="12">
      <c r="B53" s="10">
        <f t="shared" si="2"/>
        <v>1.6249999999999971</v>
      </c>
      <c r="C53" s="11">
        <v>33.77241619810788</v>
      </c>
      <c r="D53" s="12">
        <v>49.043221597477164</v>
      </c>
      <c r="E53" s="12">
        <v>64.31402699684645</v>
      </c>
      <c r="F53" s="12">
        <v>79.58483239621575</v>
      </c>
      <c r="G53" s="12">
        <v>94.85563779558504</v>
      </c>
      <c r="H53" s="12">
        <v>110.12644319495433</v>
      </c>
      <c r="I53" s="12">
        <v>125.39724859432363</v>
      </c>
      <c r="J53" s="12">
        <v>140.66805399369292</v>
      </c>
      <c r="K53" s="12">
        <v>155.93885939306222</v>
      </c>
      <c r="L53" s="13">
        <v>171.2096647924315</v>
      </c>
    </row>
    <row r="54" spans="2:12" ht="12">
      <c r="B54" s="10">
        <f t="shared" si="2"/>
        <v>1.649999999999997</v>
      </c>
      <c r="C54" s="11">
        <v>34.27826199685116</v>
      </c>
      <c r="D54" s="12">
        <v>49.717682662468206</v>
      </c>
      <c r="E54" s="12">
        <v>65.15710332808527</v>
      </c>
      <c r="F54" s="12">
        <v>80.5965239937023</v>
      </c>
      <c r="G54" s="12">
        <v>96.03594465931937</v>
      </c>
      <c r="H54" s="12">
        <v>111.4753653249364</v>
      </c>
      <c r="I54" s="12">
        <v>126.91478599055347</v>
      </c>
      <c r="J54" s="12">
        <v>142.35420665617053</v>
      </c>
      <c r="K54" s="12">
        <v>157.79362732178757</v>
      </c>
      <c r="L54" s="13">
        <v>173.23304798740463</v>
      </c>
    </row>
    <row r="55" spans="2:12" ht="12">
      <c r="B55" s="10">
        <f t="shared" si="2"/>
        <v>1.674999999999997</v>
      </c>
      <c r="C55" s="11">
        <v>34.771886492456744</v>
      </c>
      <c r="D55" s="12">
        <v>50.37584865660899</v>
      </c>
      <c r="E55" s="12">
        <v>65.97981082076123</v>
      </c>
      <c r="F55" s="12">
        <v>81.58377298491348</v>
      </c>
      <c r="G55" s="12">
        <v>97.18773514906573</v>
      </c>
      <c r="H55" s="12">
        <v>112.79169731321798</v>
      </c>
      <c r="I55" s="12">
        <v>128.39565947737023</v>
      </c>
      <c r="J55" s="12">
        <v>143.99962164152248</v>
      </c>
      <c r="K55" s="12">
        <v>159.60358380567473</v>
      </c>
      <c r="L55" s="13">
        <v>175.20754596982698</v>
      </c>
    </row>
    <row r="56" spans="2:12" ht="12">
      <c r="B56" s="10">
        <f t="shared" si="2"/>
        <v>1.6999999999999968</v>
      </c>
      <c r="C56" s="11">
        <v>35.25397279855491</v>
      </c>
      <c r="D56" s="12">
        <v>51.01863039807321</v>
      </c>
      <c r="E56" s="12">
        <v>66.78328799759151</v>
      </c>
      <c r="F56" s="12">
        <v>82.54794559710982</v>
      </c>
      <c r="G56" s="12">
        <v>98.31260319662812</v>
      </c>
      <c r="H56" s="12">
        <v>114.07726079614642</v>
      </c>
      <c r="I56" s="12">
        <v>129.84191839566475</v>
      </c>
      <c r="J56" s="12">
        <v>145.60657599518305</v>
      </c>
      <c r="K56" s="12">
        <v>161.37123359470135</v>
      </c>
      <c r="L56" s="13">
        <v>177.13589119421965</v>
      </c>
    </row>
    <row r="57" spans="2:12" ht="12">
      <c r="B57" s="10">
        <f t="shared" si="2"/>
        <v>1.7249999999999968</v>
      </c>
      <c r="C57" s="11">
        <v>35.72514265646489</v>
      </c>
      <c r="D57" s="12">
        <v>51.646856875286524</v>
      </c>
      <c r="E57" s="12">
        <v>67.56857109410814</v>
      </c>
      <c r="F57" s="12">
        <v>83.49028531292979</v>
      </c>
      <c r="G57" s="12">
        <v>99.4119995317514</v>
      </c>
      <c r="H57" s="12">
        <v>115.33371375057305</v>
      </c>
      <c r="I57" s="12">
        <v>131.25542796939467</v>
      </c>
      <c r="J57" s="12">
        <v>147.1771421882163</v>
      </c>
      <c r="K57" s="12">
        <v>163.09885640703794</v>
      </c>
      <c r="L57" s="13">
        <v>179.02057062585956</v>
      </c>
    </row>
    <row r="58" spans="2:12" ht="12">
      <c r="B58" s="10">
        <f t="shared" si="2"/>
        <v>1.7499999999999967</v>
      </c>
      <c r="C58" s="11">
        <v>36.18596394478239</v>
      </c>
      <c r="D58" s="12">
        <v>52.261285259709844</v>
      </c>
      <c r="E58" s="12">
        <v>68.3366065746373</v>
      </c>
      <c r="F58" s="12">
        <v>84.41192788956477</v>
      </c>
      <c r="G58" s="12">
        <v>100.48724920449223</v>
      </c>
      <c r="H58" s="12">
        <v>116.5625705194197</v>
      </c>
      <c r="I58" s="12">
        <v>132.63789183434716</v>
      </c>
      <c r="J58" s="12">
        <v>148.71321314927462</v>
      </c>
      <c r="K58" s="12">
        <v>164.7885344642021</v>
      </c>
      <c r="L58" s="13">
        <v>180.86385577912955</v>
      </c>
    </row>
    <row r="59" spans="2:12" ht="12">
      <c r="B59" s="10">
        <f t="shared" si="2"/>
        <v>1.7749999999999966</v>
      </c>
      <c r="C59" s="11">
        <v>36.636957043850074</v>
      </c>
      <c r="D59" s="12">
        <v>52.8626093918001</v>
      </c>
      <c r="E59" s="12">
        <v>69.08826173975012</v>
      </c>
      <c r="F59" s="12">
        <v>85.31391408770014</v>
      </c>
      <c r="G59" s="12">
        <v>101.53956643565016</v>
      </c>
      <c r="H59" s="12">
        <v>117.7652187836002</v>
      </c>
      <c r="I59" s="12">
        <v>133.99087113155022</v>
      </c>
      <c r="J59" s="12">
        <v>150.21652347950024</v>
      </c>
      <c r="K59" s="12">
        <v>166.44217582745026</v>
      </c>
      <c r="L59" s="13">
        <v>182.6678281754003</v>
      </c>
    </row>
    <row r="60" spans="2:12" ht="12">
      <c r="B60" s="10">
        <f t="shared" si="2"/>
        <v>1.7999999999999965</v>
      </c>
      <c r="C60" s="11">
        <v>37.078600261613</v>
      </c>
      <c r="D60" s="12">
        <v>53.45146701548399</v>
      </c>
      <c r="E60" s="12">
        <v>69.82433376935498</v>
      </c>
      <c r="F60" s="12">
        <v>86.197200523226</v>
      </c>
      <c r="G60" s="12">
        <v>102.570067277097</v>
      </c>
      <c r="H60" s="12">
        <v>118.94293403096799</v>
      </c>
      <c r="I60" s="12">
        <v>135.31580078483898</v>
      </c>
      <c r="J60" s="12">
        <v>151.68866753870998</v>
      </c>
      <c r="K60" s="12">
        <v>168.061534292581</v>
      </c>
      <c r="L60" s="13">
        <v>184.434401046452</v>
      </c>
    </row>
    <row r="61" spans="2:12" ht="12">
      <c r="B61" s="10">
        <f t="shared" si="2"/>
        <v>1.8249999999999964</v>
      </c>
      <c r="C61" s="11">
        <v>37.511334484778686</v>
      </c>
      <c r="D61" s="12">
        <v>54.02844597970492</v>
      </c>
      <c r="E61" s="12">
        <v>70.54555747463115</v>
      </c>
      <c r="F61" s="12">
        <v>87.06266896955736</v>
      </c>
      <c r="G61" s="12">
        <v>103.5797804644836</v>
      </c>
      <c r="H61" s="12">
        <v>120.09689195940985</v>
      </c>
      <c r="I61" s="12">
        <v>136.61400345433606</v>
      </c>
      <c r="J61" s="12">
        <v>153.1311149492623</v>
      </c>
      <c r="K61" s="12">
        <v>169.64822644418854</v>
      </c>
      <c r="L61" s="13">
        <v>186.16533793911475</v>
      </c>
    </row>
    <row r="62" spans="2:12" ht="12">
      <c r="B62" s="10">
        <f t="shared" si="2"/>
        <v>1.8499999999999963</v>
      </c>
      <c r="C62" s="11">
        <v>37.93556718643138</v>
      </c>
      <c r="D62" s="12">
        <v>54.5940895819085</v>
      </c>
      <c r="E62" s="12">
        <v>71.25261197738561</v>
      </c>
      <c r="F62" s="12">
        <v>87.91113437286276</v>
      </c>
      <c r="G62" s="12">
        <v>104.56965676833988</v>
      </c>
      <c r="H62" s="12">
        <v>121.228179163817</v>
      </c>
      <c r="I62" s="12">
        <v>137.88670155929412</v>
      </c>
      <c r="J62" s="12">
        <v>154.54522395477125</v>
      </c>
      <c r="K62" s="12">
        <v>171.20374635024837</v>
      </c>
      <c r="L62" s="13">
        <v>187.86226874572552</v>
      </c>
    </row>
    <row r="63" spans="2:12" ht="12">
      <c r="B63" s="10">
        <f t="shared" si="2"/>
        <v>1.8749999999999962</v>
      </c>
      <c r="C63" s="11">
        <v>38.351675895803616</v>
      </c>
      <c r="D63" s="12">
        <v>55.14890119440482</v>
      </c>
      <c r="E63" s="12">
        <v>71.94612649300603</v>
      </c>
      <c r="F63" s="12">
        <v>88.74335179160724</v>
      </c>
      <c r="G63" s="12">
        <v>105.54057709020844</v>
      </c>
      <c r="H63" s="12">
        <v>122.33780238880965</v>
      </c>
      <c r="I63" s="12">
        <v>139.13502768741085</v>
      </c>
      <c r="J63" s="12">
        <v>155.93225298601206</v>
      </c>
      <c r="K63" s="12">
        <v>172.72947828461326</v>
      </c>
      <c r="L63" s="13">
        <v>189.52670358321447</v>
      </c>
    </row>
    <row r="64" spans="2:12" ht="12">
      <c r="B64" s="10">
        <f t="shared" si="2"/>
        <v>1.8999999999999961</v>
      </c>
      <c r="C64" s="11">
        <v>38.760011215991135</v>
      </c>
      <c r="D64" s="12">
        <v>55.69334828798818</v>
      </c>
      <c r="E64" s="12">
        <v>72.62668535998523</v>
      </c>
      <c r="F64" s="12">
        <v>89.56002243198228</v>
      </c>
      <c r="G64" s="12">
        <v>106.49335950397932</v>
      </c>
      <c r="H64" s="12">
        <v>123.42669657597637</v>
      </c>
      <c r="I64" s="12">
        <v>140.3600336479734</v>
      </c>
      <c r="J64" s="12">
        <v>157.29337071997045</v>
      </c>
      <c r="K64" s="12">
        <v>174.2267077919675</v>
      </c>
      <c r="L64" s="13">
        <v>191.16004486396454</v>
      </c>
    </row>
    <row r="65" spans="2:12" ht="12">
      <c r="B65" s="10">
        <f t="shared" si="2"/>
        <v>1.924999999999996</v>
      </c>
      <c r="C65" s="11">
        <v>39.160899459682966</v>
      </c>
      <c r="D65" s="12">
        <v>56.22786594624396</v>
      </c>
      <c r="E65" s="12">
        <v>73.29483243280495</v>
      </c>
      <c r="F65" s="12">
        <v>90.36179891936592</v>
      </c>
      <c r="G65" s="12">
        <v>107.42876540592692</v>
      </c>
      <c r="H65" s="12">
        <v>124.49573189248792</v>
      </c>
      <c r="I65" s="12">
        <v>141.5626983790489</v>
      </c>
      <c r="J65" s="12">
        <v>158.6296648656099</v>
      </c>
      <c r="K65" s="12">
        <v>175.69663135217087</v>
      </c>
      <c r="L65" s="13">
        <v>192.76359783873187</v>
      </c>
    </row>
    <row r="66" spans="2:12" ht="12">
      <c r="B66" s="10">
        <f t="shared" si="2"/>
        <v>1.949999999999996</v>
      </c>
      <c r="C66" s="11">
        <v>39.554644960494464</v>
      </c>
      <c r="D66" s="12">
        <v>56.75285994732595</v>
      </c>
      <c r="E66" s="12">
        <v>73.95107493415745</v>
      </c>
      <c r="F66" s="12">
        <v>91.14928992098893</v>
      </c>
      <c r="G66" s="12">
        <v>108.34750490782042</v>
      </c>
      <c r="H66" s="12">
        <v>125.54571989465191</v>
      </c>
      <c r="I66" s="12">
        <v>142.7439348814834</v>
      </c>
      <c r="J66" s="12">
        <v>159.94214986831489</v>
      </c>
      <c r="K66" s="12">
        <v>177.14036485514637</v>
      </c>
      <c r="L66" s="13">
        <v>194.33857984197786</v>
      </c>
    </row>
    <row r="67" spans="2:12" ht="12">
      <c r="B67" s="10">
        <f t="shared" si="2"/>
        <v>1.9749999999999959</v>
      </c>
      <c r="C67" s="11">
        <v>39.9415321075009</v>
      </c>
      <c r="D67" s="12">
        <v>57.26870947666787</v>
      </c>
      <c r="E67" s="12">
        <v>74.59588684583483</v>
      </c>
      <c r="F67" s="12">
        <v>91.9230642150018</v>
      </c>
      <c r="G67" s="12">
        <v>109.25024158416878</v>
      </c>
      <c r="H67" s="12">
        <v>126.57741895333575</v>
      </c>
      <c r="I67" s="12">
        <v>143.9045963225027</v>
      </c>
      <c r="J67" s="12">
        <v>161.23177369166967</v>
      </c>
      <c r="K67" s="12">
        <v>178.55895106083665</v>
      </c>
      <c r="L67" s="13">
        <v>195.8861284300036</v>
      </c>
    </row>
    <row r="68" spans="2:12" ht="12">
      <c r="B68" s="10">
        <f t="shared" si="2"/>
        <v>1.9999999999999958</v>
      </c>
      <c r="C68" s="11">
        <v>40.32182714252842</v>
      </c>
      <c r="D68" s="12">
        <v>57.77576952337123</v>
      </c>
      <c r="E68" s="12">
        <v>75.22971190421404</v>
      </c>
      <c r="F68" s="12">
        <v>92.68365428505683</v>
      </c>
      <c r="G68" s="12">
        <v>110.13759666589965</v>
      </c>
      <c r="H68" s="12">
        <v>127.59153904674247</v>
      </c>
      <c r="I68" s="12">
        <v>145.04548142758526</v>
      </c>
      <c r="J68" s="12">
        <v>162.49942380842808</v>
      </c>
      <c r="K68" s="12">
        <v>179.95336618927087</v>
      </c>
      <c r="L68" s="13">
        <v>197.40730857011368</v>
      </c>
    </row>
    <row r="69" spans="2:12" ht="12">
      <c r="B69" s="10">
        <f t="shared" si="2"/>
        <v>2.024999999999996</v>
      </c>
      <c r="C69" s="11">
        <v>40.69577975324336</v>
      </c>
      <c r="D69" s="12">
        <v>58.27437300432447</v>
      </c>
      <c r="E69" s="12">
        <v>75.85296625540559</v>
      </c>
      <c r="F69" s="12">
        <v>93.4315595064867</v>
      </c>
      <c r="G69" s="12">
        <v>111.01015275756782</v>
      </c>
      <c r="H69" s="12">
        <v>128.58874600864894</v>
      </c>
      <c r="I69" s="12">
        <v>146.16733925973008</v>
      </c>
      <c r="J69" s="12">
        <v>163.7459325108112</v>
      </c>
      <c r="K69" s="12">
        <v>181.32452576189232</v>
      </c>
      <c r="L69" s="13">
        <v>198.90311901297343</v>
      </c>
    </row>
    <row r="70" spans="2:12" ht="12">
      <c r="B70" s="10">
        <f t="shared" si="2"/>
        <v>2.049999999999996</v>
      </c>
      <c r="C70" s="11">
        <v>41.06362448977323</v>
      </c>
      <c r="D70" s="12">
        <v>58.764832653030986</v>
      </c>
      <c r="E70" s="12">
        <v>76.46604081628871</v>
      </c>
      <c r="F70" s="12">
        <v>94.16724897954646</v>
      </c>
      <c r="G70" s="12">
        <v>111.8684571428042</v>
      </c>
      <c r="H70" s="12">
        <v>129.56966530606198</v>
      </c>
      <c r="I70" s="12">
        <v>147.2708734693197</v>
      </c>
      <c r="J70" s="12">
        <v>164.97208163257744</v>
      </c>
      <c r="K70" s="12">
        <v>182.6732897958352</v>
      </c>
      <c r="L70" s="13">
        <v>200.37449795909293</v>
      </c>
    </row>
    <row r="71" spans="2:12" ht="12">
      <c r="B71" s="10">
        <f t="shared" si="2"/>
        <v>2.0749999999999957</v>
      </c>
      <c r="C71" s="11">
        <v>41.42558202824585</v>
      </c>
      <c r="D71" s="12">
        <v>59.24744270432779</v>
      </c>
      <c r="E71" s="12">
        <v>77.06930338040974</v>
      </c>
      <c r="F71" s="12">
        <v>94.8911640564917</v>
      </c>
      <c r="G71" s="12">
        <v>112.71302473257364</v>
      </c>
      <c r="H71" s="12">
        <v>130.53488540865558</v>
      </c>
      <c r="I71" s="12">
        <v>148.35674608473755</v>
      </c>
      <c r="J71" s="12">
        <v>166.1786067608195</v>
      </c>
      <c r="K71" s="12">
        <v>184.00046743690143</v>
      </c>
      <c r="L71" s="13">
        <v>201.8223281129834</v>
      </c>
    </row>
    <row r="72" spans="2:12" ht="12">
      <c r="B72" s="10">
        <f t="shared" si="2"/>
        <v>2.0999999999999956</v>
      </c>
      <c r="C72" s="11">
        <v>41.7818603010515</v>
      </c>
      <c r="D72" s="12">
        <v>59.722480401402</v>
      </c>
      <c r="E72" s="12">
        <v>77.6631005017525</v>
      </c>
      <c r="F72" s="12">
        <v>95.60372060210301</v>
      </c>
      <c r="G72" s="12">
        <v>113.5443407024535</v>
      </c>
      <c r="H72" s="12">
        <v>131.484960802804</v>
      </c>
      <c r="I72" s="12">
        <v>149.4255809031545</v>
      </c>
      <c r="J72" s="12">
        <v>167.366201003505</v>
      </c>
      <c r="K72" s="12">
        <v>185.3068211038555</v>
      </c>
      <c r="L72" s="13">
        <v>203.247441204206</v>
      </c>
    </row>
    <row r="73" spans="2:12" ht="12">
      <c r="B73" s="10">
        <f t="shared" si="2"/>
        <v>2.1249999999999956</v>
      </c>
      <c r="C73" s="11">
        <v>42.13265551067251</v>
      </c>
      <c r="D73" s="12">
        <v>60.19020734756334</v>
      </c>
      <c r="E73" s="12">
        <v>78.24775918445417</v>
      </c>
      <c r="F73" s="12">
        <v>96.305311021345</v>
      </c>
      <c r="G73" s="12">
        <v>114.36286285823584</v>
      </c>
      <c r="H73" s="12">
        <v>132.42041469512668</v>
      </c>
      <c r="I73" s="12">
        <v>150.47796653201752</v>
      </c>
      <c r="J73" s="12">
        <v>168.53551836890836</v>
      </c>
      <c r="K73" s="12">
        <v>186.5930702057992</v>
      </c>
      <c r="L73" s="13">
        <v>204.65062204269003</v>
      </c>
    </row>
    <row r="74" spans="2:12" ht="12">
      <c r="B74" s="10">
        <f t="shared" si="2"/>
        <v>2.1499999999999955</v>
      </c>
      <c r="C74" s="11">
        <v>42.47815304146101</v>
      </c>
      <c r="D74" s="12">
        <v>60.65087072194802</v>
      </c>
      <c r="E74" s="12">
        <v>78.82358840243504</v>
      </c>
      <c r="F74" s="12">
        <v>96.99630608292202</v>
      </c>
      <c r="G74" s="12">
        <v>115.16902376340903</v>
      </c>
      <c r="H74" s="12">
        <v>133.34174144389604</v>
      </c>
      <c r="I74" s="12">
        <v>151.51445912438305</v>
      </c>
      <c r="J74" s="12">
        <v>169.68717680487006</v>
      </c>
      <c r="K74" s="12">
        <v>187.85989448535707</v>
      </c>
      <c r="L74" s="13">
        <v>206.03261216584406</v>
      </c>
    </row>
    <row r="75" spans="2:12" ht="12">
      <c r="B75" s="10">
        <f t="shared" si="2"/>
        <v>2.1749999999999954</v>
      </c>
      <c r="C75" s="11">
        <v>42.818528281690064</v>
      </c>
      <c r="D75" s="12">
        <v>61.10470437558674</v>
      </c>
      <c r="E75" s="12">
        <v>79.39088046948342</v>
      </c>
      <c r="F75" s="12">
        <v>97.67705656338012</v>
      </c>
      <c r="G75" s="12">
        <v>115.96323265727682</v>
      </c>
      <c r="H75" s="12">
        <v>134.2494087511735</v>
      </c>
      <c r="I75" s="12">
        <v>152.5355848450702</v>
      </c>
      <c r="J75" s="12">
        <v>170.82176093896686</v>
      </c>
      <c r="K75" s="12">
        <v>189.10793703286356</v>
      </c>
      <c r="L75" s="13">
        <v>207.39411312676026</v>
      </c>
    </row>
    <row r="76" spans="2:12" ht="12">
      <c r="B76" s="10">
        <f t="shared" si="2"/>
        <v>2.1999999999999953</v>
      </c>
      <c r="C76" s="11">
        <v>43.15394736647934</v>
      </c>
      <c r="D76" s="12">
        <v>61.55192982197246</v>
      </c>
      <c r="E76" s="12">
        <v>79.94991227746556</v>
      </c>
      <c r="F76" s="12">
        <v>98.34789473295868</v>
      </c>
      <c r="G76" s="12">
        <v>116.7458771884518</v>
      </c>
      <c r="H76" s="12">
        <v>135.14385964394492</v>
      </c>
      <c r="I76" s="12">
        <v>153.54184209943804</v>
      </c>
      <c r="J76" s="12">
        <v>171.93982455493114</v>
      </c>
      <c r="K76" s="12">
        <v>190.33780701042426</v>
      </c>
      <c r="L76" s="13">
        <v>208.73578946591738</v>
      </c>
    </row>
    <row r="77" spans="2:12" ht="12">
      <c r="B77" s="10">
        <f t="shared" si="2"/>
        <v>2.224999999999995</v>
      </c>
      <c r="C77" s="11">
        <v>43.48456785074482</v>
      </c>
      <c r="D77" s="12">
        <v>61.99275713432642</v>
      </c>
      <c r="E77" s="12">
        <v>80.50094641790801</v>
      </c>
      <c r="F77" s="12">
        <v>99.00913570148964</v>
      </c>
      <c r="G77" s="12">
        <v>117.51732498507124</v>
      </c>
      <c r="H77" s="12">
        <v>136.02551426865284</v>
      </c>
      <c r="I77" s="12">
        <v>154.53370355223444</v>
      </c>
      <c r="J77" s="12">
        <v>173.04189283581604</v>
      </c>
      <c r="K77" s="12">
        <v>191.55008211939764</v>
      </c>
      <c r="L77" s="13">
        <v>210.05827140297927</v>
      </c>
    </row>
    <row r="78" spans="2:12" ht="12">
      <c r="B78" s="10">
        <f t="shared" si="2"/>
        <v>2.249999999999995</v>
      </c>
      <c r="C78" s="11">
        <v>43.81053932009442</v>
      </c>
      <c r="D78" s="12">
        <v>62.427385760125894</v>
      </c>
      <c r="E78" s="12">
        <v>81.04423220015738</v>
      </c>
      <c r="F78" s="12">
        <v>99.66107864018883</v>
      </c>
      <c r="G78" s="12">
        <v>118.27792508022031</v>
      </c>
      <c r="H78" s="12">
        <v>136.8947715202518</v>
      </c>
      <c r="I78" s="12">
        <v>155.51161796028327</v>
      </c>
      <c r="J78" s="12">
        <v>174.12846440031475</v>
      </c>
      <c r="K78" s="12">
        <v>192.7453108403462</v>
      </c>
      <c r="L78" s="13">
        <v>211.3621572803777</v>
      </c>
    </row>
    <row r="79" spans="2:12" ht="12">
      <c r="B79" s="10">
        <f t="shared" si="2"/>
        <v>2.274999999999995</v>
      </c>
      <c r="C79" s="11">
        <v>44.132003946552786</v>
      </c>
      <c r="D79" s="12">
        <v>62.85600526207039</v>
      </c>
      <c r="E79" s="12">
        <v>81.58000657758797</v>
      </c>
      <c r="F79" s="12">
        <v>100.30400789310556</v>
      </c>
      <c r="G79" s="12">
        <v>119.02800920862319</v>
      </c>
      <c r="H79" s="12">
        <v>137.7520105241408</v>
      </c>
      <c r="I79" s="12">
        <v>156.47601183965836</v>
      </c>
      <c r="J79" s="12">
        <v>175.20001315517595</v>
      </c>
      <c r="K79" s="12">
        <v>193.92401447069355</v>
      </c>
      <c r="L79" s="13">
        <v>212.64801578621115</v>
      </c>
    </row>
    <row r="80" spans="2:12" ht="12">
      <c r="B80" s="10">
        <f t="shared" si="2"/>
        <v>2.299999999999995</v>
      </c>
      <c r="C80" s="11">
        <v>44.44909699510933</v>
      </c>
      <c r="D80" s="12">
        <v>63.278795993479115</v>
      </c>
      <c r="E80" s="12">
        <v>82.10849499184889</v>
      </c>
      <c r="F80" s="12">
        <v>100.93819399021865</v>
      </c>
      <c r="G80" s="12">
        <v>119.76789298858844</v>
      </c>
      <c r="H80" s="12">
        <v>138.59759198695824</v>
      </c>
      <c r="I80" s="12">
        <v>157.427290985328</v>
      </c>
      <c r="J80" s="12">
        <v>176.2569899836978</v>
      </c>
      <c r="K80" s="12">
        <v>195.08668898206756</v>
      </c>
      <c r="L80" s="13">
        <v>213.91638798043732</v>
      </c>
    </row>
    <row r="81" spans="2:12" ht="12">
      <c r="B81" s="10">
        <f t="shared" si="2"/>
        <v>2.324999999999995</v>
      </c>
      <c r="C81" s="11">
        <v>44.76194728633023</v>
      </c>
      <c r="D81" s="12">
        <v>63.69592971510698</v>
      </c>
      <c r="E81" s="12">
        <v>82.62991214388373</v>
      </c>
      <c r="F81" s="12">
        <v>101.56389457266047</v>
      </c>
      <c r="G81" s="12">
        <v>120.49787700143722</v>
      </c>
      <c r="H81" s="12">
        <v>139.43185943021396</v>
      </c>
      <c r="I81" s="12">
        <v>158.3658418589907</v>
      </c>
      <c r="J81" s="12">
        <v>177.29982428776745</v>
      </c>
      <c r="K81" s="12">
        <v>196.2338067165442</v>
      </c>
      <c r="L81" s="13">
        <v>215.16778914532094</v>
      </c>
    </row>
    <row r="82" spans="2:12" ht="12">
      <c r="B82" s="10">
        <f t="shared" si="2"/>
        <v>2.3499999999999948</v>
      </c>
      <c r="C82" s="11">
        <v>45.07067761962346</v>
      </c>
      <c r="D82" s="12">
        <v>64.10757015949795</v>
      </c>
      <c r="E82" s="12">
        <v>83.14446269937244</v>
      </c>
      <c r="F82" s="12">
        <v>102.18135523924693</v>
      </c>
      <c r="G82" s="12">
        <v>121.21824777912141</v>
      </c>
      <c r="H82" s="12">
        <v>140.2551403189959</v>
      </c>
      <c r="I82" s="12">
        <v>159.29203285887039</v>
      </c>
      <c r="J82" s="12">
        <v>178.32892539874487</v>
      </c>
      <c r="K82" s="12">
        <v>197.36581793861936</v>
      </c>
      <c r="L82" s="13">
        <v>216.40271047849384</v>
      </c>
    </row>
    <row r="83" spans="2:12" ht="12">
      <c r="B83" s="10">
        <f t="shared" si="2"/>
        <v>2.3749999999999947</v>
      </c>
      <c r="C83" s="11">
        <v>45.37540516119027</v>
      </c>
      <c r="D83" s="12">
        <v>64.51387354825368</v>
      </c>
      <c r="E83" s="12">
        <v>83.65234193531711</v>
      </c>
      <c r="F83" s="12">
        <v>102.79081032238054</v>
      </c>
      <c r="G83" s="12">
        <v>121.92927870944396</v>
      </c>
      <c r="H83" s="12">
        <v>141.0677470965074</v>
      </c>
      <c r="I83" s="12">
        <v>160.20621548357082</v>
      </c>
      <c r="J83" s="12">
        <v>179.34468387063424</v>
      </c>
      <c r="K83" s="12">
        <v>198.48315225769767</v>
      </c>
      <c r="L83" s="13">
        <v>217.6216206447611</v>
      </c>
    </row>
    <row r="84" spans="2:12" ht="12">
      <c r="B84" s="10">
        <f t="shared" si="2"/>
        <v>2.3999999999999946</v>
      </c>
      <c r="C84" s="11">
        <v>45.676241800215145</v>
      </c>
      <c r="D84" s="12">
        <v>64.91498906695352</v>
      </c>
      <c r="E84" s="12">
        <v>84.15373633369191</v>
      </c>
      <c r="F84" s="12">
        <v>103.3924836004303</v>
      </c>
      <c r="G84" s="12">
        <v>122.63123086716868</v>
      </c>
      <c r="H84" s="12">
        <v>141.86997813390704</v>
      </c>
      <c r="I84" s="12">
        <v>161.10872540064543</v>
      </c>
      <c r="J84" s="12">
        <v>180.3474726673838</v>
      </c>
      <c r="K84" s="12">
        <v>199.5862199341222</v>
      </c>
      <c r="L84" s="13">
        <v>218.82496720086058</v>
      </c>
    </row>
    <row r="85" spans="2:12" ht="12">
      <c r="B85" s="10">
        <f t="shared" si="2"/>
        <v>2.4249999999999945</v>
      </c>
      <c r="C85" s="11">
        <v>45.9732944764303</v>
      </c>
      <c r="D85" s="12">
        <v>65.31105930190708</v>
      </c>
      <c r="E85" s="12">
        <v>84.64882412738385</v>
      </c>
      <c r="F85" s="12">
        <v>103.98658895286059</v>
      </c>
      <c r="G85" s="12">
        <v>123.32435377833738</v>
      </c>
      <c r="H85" s="12">
        <v>142.66211860381415</v>
      </c>
      <c r="I85" s="12">
        <v>161.99988342929092</v>
      </c>
      <c r="J85" s="12">
        <v>181.33764825476769</v>
      </c>
      <c r="K85" s="12">
        <v>200.67541308024443</v>
      </c>
      <c r="L85" s="13">
        <v>220.0131779057212</v>
      </c>
    </row>
    <row r="86" spans="2:12" ht="12">
      <c r="B86" s="10">
        <f t="shared" si="2"/>
        <v>2.4499999999999944</v>
      </c>
      <c r="C86" s="11">
        <v>46.26666548183029</v>
      </c>
      <c r="D86" s="12">
        <v>65.70222064244038</v>
      </c>
      <c r="E86" s="12">
        <v>85.13777580305049</v>
      </c>
      <c r="F86" s="12">
        <v>104.57333096366057</v>
      </c>
      <c r="G86" s="12">
        <v>124.00888612427067</v>
      </c>
      <c r="H86" s="12">
        <v>143.44444128488078</v>
      </c>
      <c r="I86" s="12">
        <v>162.87999644549086</v>
      </c>
      <c r="J86" s="12">
        <v>182.31555160610097</v>
      </c>
      <c r="K86" s="12">
        <v>201.75110676671108</v>
      </c>
      <c r="L86" s="13">
        <v>221.18666192732115</v>
      </c>
    </row>
    <row r="87" spans="2:12" ht="12">
      <c r="B87" s="10">
        <f t="shared" si="2"/>
        <v>2.4749999999999943</v>
      </c>
      <c r="C87" s="11">
        <v>46.556452738999425</v>
      </c>
      <c r="D87" s="12">
        <v>66.08860365199922</v>
      </c>
      <c r="E87" s="12">
        <v>85.62075456499903</v>
      </c>
      <c r="F87" s="12">
        <v>105.15290547799884</v>
      </c>
      <c r="G87" s="12">
        <v>124.68505639099865</v>
      </c>
      <c r="H87" s="12">
        <v>144.21720730399846</v>
      </c>
      <c r="I87" s="12">
        <v>163.74935821699827</v>
      </c>
      <c r="J87" s="12">
        <v>183.28150912999808</v>
      </c>
      <c r="K87" s="12">
        <v>202.8136600429979</v>
      </c>
      <c r="L87" s="13">
        <v>222.3458109559977</v>
      </c>
    </row>
    <row r="88" spans="2:12" ht="12">
      <c r="B88" s="10">
        <f t="shared" si="2"/>
        <v>2.4999999999999942</v>
      </c>
      <c r="C88" s="11">
        <v>46.842750058240455</v>
      </c>
      <c r="D88" s="12">
        <v>66.47033341098728</v>
      </c>
      <c r="E88" s="12">
        <v>86.0979167637341</v>
      </c>
      <c r="F88" s="12">
        <v>105.7255001164809</v>
      </c>
      <c r="G88" s="12">
        <v>125.35308346922773</v>
      </c>
      <c r="H88" s="12">
        <v>144.98066682197455</v>
      </c>
      <c r="I88" s="12">
        <v>164.60825017472138</v>
      </c>
      <c r="J88" s="12">
        <v>184.2358335274682</v>
      </c>
      <c r="K88" s="12">
        <v>203.863416880215</v>
      </c>
      <c r="L88" s="13">
        <v>223.49100023296182</v>
      </c>
    </row>
    <row r="89" spans="2:12" ht="12">
      <c r="B89" s="10">
        <f>B88+0.05</f>
        <v>2.549999999999994</v>
      </c>
      <c r="C89" s="11">
        <v>47.405230972516975</v>
      </c>
      <c r="D89" s="12">
        <v>67.22030796335596</v>
      </c>
      <c r="E89" s="12">
        <v>87.03538495419497</v>
      </c>
      <c r="F89" s="12">
        <v>106.85046194503394</v>
      </c>
      <c r="G89" s="12">
        <v>126.66553893587295</v>
      </c>
      <c r="H89" s="12">
        <v>146.48061592671195</v>
      </c>
      <c r="I89" s="12">
        <v>166.29569291755092</v>
      </c>
      <c r="J89" s="12">
        <v>186.11076990838993</v>
      </c>
      <c r="K89" s="12">
        <v>205.9258468992289</v>
      </c>
      <c r="L89" s="13">
        <v>225.7409238900679</v>
      </c>
    </row>
    <row r="90" spans="2:12" ht="12">
      <c r="B90" s="10">
        <f aca="true" t="shared" si="3" ref="B90:B98">B89+0.05</f>
        <v>2.599999999999994</v>
      </c>
      <c r="C90" s="11">
        <v>47.954785075520206</v>
      </c>
      <c r="D90" s="12">
        <v>67.95304676736029</v>
      </c>
      <c r="E90" s="12">
        <v>87.95130845920033</v>
      </c>
      <c r="F90" s="12">
        <v>107.9495701510404</v>
      </c>
      <c r="G90" s="12">
        <v>127.9478318428805</v>
      </c>
      <c r="H90" s="12">
        <v>147.94609353472057</v>
      </c>
      <c r="I90" s="12">
        <v>167.94435522656062</v>
      </c>
      <c r="J90" s="12">
        <v>187.9426169184007</v>
      </c>
      <c r="K90" s="12">
        <v>207.94087861024076</v>
      </c>
      <c r="L90" s="13">
        <v>227.93914030208083</v>
      </c>
    </row>
    <row r="91" spans="2:12" ht="12">
      <c r="B91" s="10">
        <f t="shared" si="3"/>
        <v>2.6499999999999937</v>
      </c>
      <c r="C91" s="11">
        <v>48.49203695579014</v>
      </c>
      <c r="D91" s="12">
        <v>68.6693826077202</v>
      </c>
      <c r="E91" s="12">
        <v>88.84672825965023</v>
      </c>
      <c r="F91" s="12">
        <v>109.02407391158027</v>
      </c>
      <c r="G91" s="12">
        <v>129.20141956351034</v>
      </c>
      <c r="H91" s="12">
        <v>149.37876521544038</v>
      </c>
      <c r="I91" s="12">
        <v>169.55611086737045</v>
      </c>
      <c r="J91" s="12">
        <v>189.7334565193005</v>
      </c>
      <c r="K91" s="12">
        <v>209.91080217123053</v>
      </c>
      <c r="L91" s="13">
        <v>230.08814782316057</v>
      </c>
    </row>
    <row r="92" spans="2:12" ht="12">
      <c r="B92" s="10">
        <f t="shared" si="3"/>
        <v>2.6999999999999935</v>
      </c>
      <c r="C92" s="11">
        <v>49.01756441208057</v>
      </c>
      <c r="D92" s="12">
        <v>69.37008588277408</v>
      </c>
      <c r="E92" s="12">
        <v>89.7226073534676</v>
      </c>
      <c r="F92" s="12">
        <v>110.07512882416114</v>
      </c>
      <c r="G92" s="12">
        <v>130.42765029485466</v>
      </c>
      <c r="H92" s="12">
        <v>150.78017176554818</v>
      </c>
      <c r="I92" s="12">
        <v>171.1326932362417</v>
      </c>
      <c r="J92" s="12">
        <v>191.4852147069352</v>
      </c>
      <c r="K92" s="12">
        <v>211.83773617762873</v>
      </c>
      <c r="L92" s="13">
        <v>232.19025764832227</v>
      </c>
    </row>
    <row r="93" spans="2:12" ht="12">
      <c r="B93" s="10">
        <f t="shared" si="3"/>
        <v>2.7499999999999933</v>
      </c>
      <c r="C93" s="11">
        <v>49.53190320697468</v>
      </c>
      <c r="D93" s="12">
        <v>70.05587094263291</v>
      </c>
      <c r="E93" s="12">
        <v>90.57983867829114</v>
      </c>
      <c r="F93" s="12">
        <v>111.10380641394937</v>
      </c>
      <c r="G93" s="12">
        <v>131.6277741496076</v>
      </c>
      <c r="H93" s="12">
        <v>152.15174188526584</v>
      </c>
      <c r="I93" s="12">
        <v>172.67570962092407</v>
      </c>
      <c r="J93" s="12">
        <v>193.1996773565823</v>
      </c>
      <c r="K93" s="12">
        <v>213.72364509224053</v>
      </c>
      <c r="L93" s="13">
        <v>234.24761282789873</v>
      </c>
    </row>
    <row r="94" spans="2:12" ht="12">
      <c r="B94" s="10">
        <f t="shared" si="3"/>
        <v>2.799999999999993</v>
      </c>
      <c r="C94" s="11">
        <v>50.03555121427051</v>
      </c>
      <c r="D94" s="12">
        <v>70.72740161902735</v>
      </c>
      <c r="E94" s="12">
        <v>91.4192520237842</v>
      </c>
      <c r="F94" s="12">
        <v>112.11110242854102</v>
      </c>
      <c r="G94" s="12">
        <v>132.80295283329787</v>
      </c>
      <c r="H94" s="12">
        <v>153.49480323805471</v>
      </c>
      <c r="I94" s="12">
        <v>174.18665364281154</v>
      </c>
      <c r="J94" s="12">
        <v>194.87850404756838</v>
      </c>
      <c r="K94" s="12">
        <v>215.57035445232523</v>
      </c>
      <c r="L94" s="13">
        <v>236.26220485708205</v>
      </c>
    </row>
    <row r="95" spans="2:12" ht="12">
      <c r="B95" s="10">
        <f t="shared" si="3"/>
        <v>2.849999999999993</v>
      </c>
      <c r="C95" s="11">
        <v>50.52897205245966</v>
      </c>
      <c r="D95" s="12">
        <v>71.38529606994621</v>
      </c>
      <c r="E95" s="12">
        <v>92.24162008743275</v>
      </c>
      <c r="F95" s="12">
        <v>113.09794410491932</v>
      </c>
      <c r="G95" s="12">
        <v>133.95426812240586</v>
      </c>
      <c r="H95" s="12">
        <v>154.8105921398924</v>
      </c>
      <c r="I95" s="12">
        <v>175.66691615737898</v>
      </c>
      <c r="J95" s="12">
        <v>196.52324017486552</v>
      </c>
      <c r="K95" s="12">
        <v>217.37956419235206</v>
      </c>
      <c r="L95" s="13">
        <v>238.23588820983863</v>
      </c>
    </row>
    <row r="96" spans="2:12" ht="12">
      <c r="B96" s="10">
        <f t="shared" si="3"/>
        <v>2.899999999999993</v>
      </c>
      <c r="C96" s="11">
        <v>51.012598280398784</v>
      </c>
      <c r="D96" s="12">
        <v>72.0301310405317</v>
      </c>
      <c r="E96" s="12">
        <v>93.04766380066462</v>
      </c>
      <c r="F96" s="12">
        <v>114.06519656079757</v>
      </c>
      <c r="G96" s="12">
        <v>135.0827293209305</v>
      </c>
      <c r="H96" s="12">
        <v>156.10026208106342</v>
      </c>
      <c r="I96" s="12">
        <v>177.11779484119634</v>
      </c>
      <c r="J96" s="12">
        <v>198.13532760132927</v>
      </c>
      <c r="K96" s="12">
        <v>219.1528603614622</v>
      </c>
      <c r="L96" s="13">
        <v>240.17039312159514</v>
      </c>
    </row>
    <row r="97" spans="2:12" ht="12">
      <c r="B97" s="10">
        <f t="shared" si="3"/>
        <v>2.9499999999999926</v>
      </c>
      <c r="C97" s="11">
        <v>51.4868342182577</v>
      </c>
      <c r="D97" s="12">
        <v>72.6624456243436</v>
      </c>
      <c r="E97" s="12">
        <v>93.8380570304295</v>
      </c>
      <c r="F97" s="12">
        <v>115.01366843651539</v>
      </c>
      <c r="G97" s="12">
        <v>136.1892798426013</v>
      </c>
      <c r="H97" s="12">
        <v>157.3648912486872</v>
      </c>
      <c r="I97" s="12">
        <v>178.5405026547731</v>
      </c>
      <c r="J97" s="12">
        <v>199.71611406085898</v>
      </c>
      <c r="K97" s="12">
        <v>220.8917254669449</v>
      </c>
      <c r="L97" s="13">
        <v>242.0673368730308</v>
      </c>
    </row>
    <row r="98" spans="2:12" ht="12">
      <c r="B98" s="10">
        <f t="shared" si="3"/>
        <v>2.9999999999999925</v>
      </c>
      <c r="C98" s="11">
        <v>51.952058446323264</v>
      </c>
      <c r="D98" s="12">
        <v>73.28274459509768</v>
      </c>
      <c r="E98" s="12">
        <v>94.6134307438721</v>
      </c>
      <c r="F98" s="12">
        <v>115.94411689264652</v>
      </c>
      <c r="G98" s="12">
        <v>137.27480304142094</v>
      </c>
      <c r="H98" s="12">
        <v>158.60548919019536</v>
      </c>
      <c r="I98" s="12">
        <v>179.9361753389698</v>
      </c>
      <c r="J98" s="12">
        <v>201.26686148774422</v>
      </c>
      <c r="K98" s="12">
        <v>222.59754763651864</v>
      </c>
      <c r="L98" s="13">
        <v>243.92823378529306</v>
      </c>
    </row>
    <row r="99" spans="2:12" ht="12">
      <c r="B99" s="10">
        <f>B98+0.1</f>
        <v>3.0999999999999925</v>
      </c>
      <c r="C99" s="11">
        <v>52.85687047801674</v>
      </c>
      <c r="D99" s="12">
        <v>74.48916063735567</v>
      </c>
      <c r="E99" s="12">
        <v>96.12145079669457</v>
      </c>
      <c r="F99" s="12">
        <v>117.75374095603348</v>
      </c>
      <c r="G99" s="12">
        <v>139.38603111537242</v>
      </c>
      <c r="H99" s="12">
        <v>161.01832127471133</v>
      </c>
      <c r="I99" s="12">
        <v>182.65061143405023</v>
      </c>
      <c r="J99" s="12">
        <v>204.28290159338914</v>
      </c>
      <c r="K99" s="12">
        <v>225.91519175272805</v>
      </c>
      <c r="L99" s="13">
        <v>247.54748191206696</v>
      </c>
    </row>
    <row r="100" spans="2:12" ht="12">
      <c r="B100" s="10">
        <f aca="true" t="shared" si="4" ref="B100:B118">B99+0.1</f>
        <v>3.1999999999999926</v>
      </c>
      <c r="C100" s="11">
        <v>53.729626827437706</v>
      </c>
      <c r="D100" s="12">
        <v>75.65283576991695</v>
      </c>
      <c r="E100" s="12">
        <v>97.57604471239617</v>
      </c>
      <c r="F100" s="12">
        <v>119.49925365487542</v>
      </c>
      <c r="G100" s="12">
        <v>141.42246259735464</v>
      </c>
      <c r="H100" s="12">
        <v>163.3456715398339</v>
      </c>
      <c r="I100" s="12">
        <v>185.2688804823131</v>
      </c>
      <c r="J100" s="12">
        <v>207.19208942479233</v>
      </c>
      <c r="K100" s="12">
        <v>229.11529836727158</v>
      </c>
      <c r="L100" s="13">
        <v>251.03850730975083</v>
      </c>
    </row>
    <row r="101" spans="2:12" ht="12">
      <c r="B101" s="10">
        <f t="shared" si="4"/>
        <v>3.2999999999999927</v>
      </c>
      <c r="C101" s="11">
        <v>54.57262774028509</v>
      </c>
      <c r="D101" s="12">
        <v>76.77683698704678</v>
      </c>
      <c r="E101" s="12">
        <v>98.98104623380848</v>
      </c>
      <c r="F101" s="12">
        <v>121.18525548057019</v>
      </c>
      <c r="G101" s="12">
        <v>143.3894647273319</v>
      </c>
      <c r="H101" s="12">
        <v>165.59367397409358</v>
      </c>
      <c r="I101" s="12">
        <v>187.79788322085528</v>
      </c>
      <c r="J101" s="12">
        <v>210.002092467617</v>
      </c>
      <c r="K101" s="12">
        <v>232.20630171437867</v>
      </c>
      <c r="L101" s="13">
        <v>254.41051096114037</v>
      </c>
    </row>
    <row r="102" spans="2:12" ht="12">
      <c r="B102" s="10">
        <f t="shared" si="4"/>
        <v>3.399999999999993</v>
      </c>
      <c r="C102" s="11">
        <v>55.38792494374359</v>
      </c>
      <c r="D102" s="12">
        <v>77.86389992499147</v>
      </c>
      <c r="E102" s="12">
        <v>100.33987490623934</v>
      </c>
      <c r="F102" s="12">
        <v>122.81584988748719</v>
      </c>
      <c r="G102" s="12">
        <v>145.29182486873506</v>
      </c>
      <c r="H102" s="12">
        <v>167.76779984998294</v>
      </c>
      <c r="I102" s="12">
        <v>190.2437748312308</v>
      </c>
      <c r="J102" s="12">
        <v>212.71974981247868</v>
      </c>
      <c r="K102" s="12">
        <v>235.19572479372653</v>
      </c>
      <c r="L102" s="13">
        <v>257.67169977497434</v>
      </c>
    </row>
    <row r="103" spans="2:12" ht="12">
      <c r="B103" s="10">
        <f t="shared" si="4"/>
        <v>3.499999999999993</v>
      </c>
      <c r="C103" s="11">
        <v>56.17735727431994</v>
      </c>
      <c r="D103" s="12">
        <v>78.9164763657599</v>
      </c>
      <c r="E103" s="12">
        <v>101.6555954571999</v>
      </c>
      <c r="F103" s="12">
        <v>124.39471454863988</v>
      </c>
      <c r="G103" s="12">
        <v>147.13383364007987</v>
      </c>
      <c r="H103" s="12">
        <v>169.87295273151983</v>
      </c>
      <c r="I103" s="12">
        <v>192.61207182295982</v>
      </c>
      <c r="J103" s="12">
        <v>215.3511909143998</v>
      </c>
      <c r="K103" s="12">
        <v>238.09031000583977</v>
      </c>
      <c r="L103" s="13">
        <v>260.82942909727973</v>
      </c>
    </row>
    <row r="104" spans="2:12" ht="12">
      <c r="B104" s="10">
        <f t="shared" si="4"/>
        <v>3.599999999999993</v>
      </c>
      <c r="C104" s="11">
        <v>56.94257999712294</v>
      </c>
      <c r="D104" s="12">
        <v>79.93677332949724</v>
      </c>
      <c r="E104" s="12">
        <v>102.93096666187157</v>
      </c>
      <c r="F104" s="12">
        <v>125.92515999424589</v>
      </c>
      <c r="G104" s="12">
        <v>148.9193533266202</v>
      </c>
      <c r="H104" s="12">
        <v>171.9135466589945</v>
      </c>
      <c r="I104" s="12">
        <v>194.90773999136883</v>
      </c>
      <c r="J104" s="12">
        <v>217.90193332374315</v>
      </c>
      <c r="K104" s="12">
        <v>240.89612665611745</v>
      </c>
      <c r="L104" s="13">
        <v>263.89031998849174</v>
      </c>
    </row>
    <row r="105" spans="2:12" ht="12">
      <c r="B105" s="10">
        <f t="shared" si="4"/>
        <v>3.699999999999993</v>
      </c>
      <c r="C105" s="11">
        <v>57.68508913390301</v>
      </c>
      <c r="D105" s="12">
        <v>80.92678551187069</v>
      </c>
      <c r="E105" s="12">
        <v>104.16848188983835</v>
      </c>
      <c r="F105" s="12">
        <v>127.41017826780603</v>
      </c>
      <c r="G105" s="12">
        <v>150.6518746457737</v>
      </c>
      <c r="H105" s="12">
        <v>173.89357102374137</v>
      </c>
      <c r="I105" s="12">
        <v>197.13526740170903</v>
      </c>
      <c r="J105" s="12">
        <v>220.3769637796767</v>
      </c>
      <c r="K105" s="12">
        <v>243.61866015764437</v>
      </c>
      <c r="L105" s="13">
        <v>266.860356535612</v>
      </c>
    </row>
    <row r="106" spans="2:12" ht="12">
      <c r="B106" s="10">
        <f t="shared" si="4"/>
        <v>3.799999999999993</v>
      </c>
      <c r="C106" s="11">
        <v>58.40624180299712</v>
      </c>
      <c r="D106" s="12">
        <v>81.88832240399617</v>
      </c>
      <c r="E106" s="12">
        <v>105.37040300499521</v>
      </c>
      <c r="F106" s="12">
        <v>128.85248360599425</v>
      </c>
      <c r="G106" s="12">
        <v>152.3345642069933</v>
      </c>
      <c r="H106" s="12">
        <v>175.81664480799233</v>
      </c>
      <c r="I106" s="12">
        <v>199.2987254089914</v>
      </c>
      <c r="J106" s="12">
        <v>222.78080600999044</v>
      </c>
      <c r="K106" s="12">
        <v>246.26288661098945</v>
      </c>
      <c r="L106" s="13">
        <v>269.74496721198847</v>
      </c>
    </row>
    <row r="107" spans="2:12" ht="12">
      <c r="B107" s="10">
        <f t="shared" si="4"/>
        <v>3.8999999999999932</v>
      </c>
      <c r="C107" s="11">
        <v>59.10727334377456</v>
      </c>
      <c r="D107" s="12">
        <v>82.82303112503274</v>
      </c>
      <c r="E107" s="12">
        <v>106.53878890629093</v>
      </c>
      <c r="F107" s="12">
        <v>130.25454668754912</v>
      </c>
      <c r="G107" s="12">
        <v>153.97030446880729</v>
      </c>
      <c r="H107" s="12">
        <v>177.68606225006548</v>
      </c>
      <c r="I107" s="12">
        <v>201.40182003132367</v>
      </c>
      <c r="J107" s="12">
        <v>225.11757781258186</v>
      </c>
      <c r="K107" s="12">
        <v>248.83333559384002</v>
      </c>
      <c r="L107" s="13">
        <v>272.5490933750982</v>
      </c>
    </row>
    <row r="108" spans="2:12" ht="12">
      <c r="B108" s="10">
        <f t="shared" si="4"/>
        <v>3.9999999999999933</v>
      </c>
      <c r="C108" s="11">
        <v>59.789311826827976</v>
      </c>
      <c r="D108" s="12">
        <v>83.73241576910397</v>
      </c>
      <c r="E108" s="12">
        <v>107.67551971137996</v>
      </c>
      <c r="F108" s="12">
        <v>131.61862365365596</v>
      </c>
      <c r="G108" s="12">
        <v>155.56172759593196</v>
      </c>
      <c r="H108" s="12">
        <v>179.50483153820795</v>
      </c>
      <c r="I108" s="12">
        <v>203.44793548048395</v>
      </c>
      <c r="J108" s="12">
        <v>227.39103942275995</v>
      </c>
      <c r="K108" s="12">
        <v>251.33414336503594</v>
      </c>
      <c r="L108" s="13">
        <v>275.2772473073119</v>
      </c>
    </row>
    <row r="109" spans="2:12" ht="12">
      <c r="B109" s="10">
        <f t="shared" si="4"/>
        <v>4.099999999999993</v>
      </c>
      <c r="C109" s="11">
        <v>60.45339042232013</v>
      </c>
      <c r="D109" s="12">
        <v>84.61785389642685</v>
      </c>
      <c r="E109" s="12">
        <v>108.78231737053355</v>
      </c>
      <c r="F109" s="12">
        <v>132.94678084464027</v>
      </c>
      <c r="G109" s="12">
        <v>157.11124431874697</v>
      </c>
      <c r="H109" s="12">
        <v>181.2757077928537</v>
      </c>
      <c r="I109" s="12">
        <v>205.4401712669604</v>
      </c>
      <c r="J109" s="12">
        <v>229.60463474106712</v>
      </c>
      <c r="K109" s="12">
        <v>253.76909821517384</v>
      </c>
      <c r="L109" s="13">
        <v>277.9335616892805</v>
      </c>
    </row>
    <row r="110" spans="2:12" ht="12">
      <c r="B110" s="10">
        <f t="shared" si="4"/>
        <v>4.199999999999993</v>
      </c>
      <c r="C110" s="11">
        <v>61.100458000976325</v>
      </c>
      <c r="D110" s="12">
        <v>85.48061066796842</v>
      </c>
      <c r="E110" s="12">
        <v>109.86076333496055</v>
      </c>
      <c r="F110" s="12">
        <v>134.24091600195266</v>
      </c>
      <c r="G110" s="12">
        <v>158.62106866894476</v>
      </c>
      <c r="H110" s="12">
        <v>183.00122133593686</v>
      </c>
      <c r="I110" s="12">
        <v>207.38137400292896</v>
      </c>
      <c r="J110" s="12">
        <v>231.7615266699211</v>
      </c>
      <c r="K110" s="12">
        <v>256.14167933691317</v>
      </c>
      <c r="L110" s="13">
        <v>280.5218320039053</v>
      </c>
    </row>
    <row r="111" spans="2:12" ht="12">
      <c r="B111" s="10">
        <f t="shared" si="4"/>
        <v>4.299999999999993</v>
      </c>
      <c r="C111" s="11">
        <v>61.73138826704497</v>
      </c>
      <c r="D111" s="12">
        <v>86.32185102272663</v>
      </c>
      <c r="E111" s="12">
        <v>110.91231377840828</v>
      </c>
      <c r="F111" s="12">
        <v>135.50277653408995</v>
      </c>
      <c r="G111" s="12">
        <v>160.0932392897716</v>
      </c>
      <c r="H111" s="12">
        <v>184.68370204545326</v>
      </c>
      <c r="I111" s="12">
        <v>209.2741648011349</v>
      </c>
      <c r="J111" s="12">
        <v>233.86462755681654</v>
      </c>
      <c r="K111" s="12">
        <v>258.45509031249816</v>
      </c>
      <c r="L111" s="13">
        <v>283.04555306817986</v>
      </c>
    </row>
    <row r="112" spans="2:12" ht="12">
      <c r="B112" s="10">
        <f t="shared" si="4"/>
        <v>4.399999999999992</v>
      </c>
      <c r="C112" s="11">
        <v>62.346987664306745</v>
      </c>
      <c r="D112" s="12">
        <v>87.14265021907565</v>
      </c>
      <c r="E112" s="12">
        <v>111.93831277384456</v>
      </c>
      <c r="F112" s="12">
        <v>136.7339753286135</v>
      </c>
      <c r="G112" s="12">
        <v>161.5296378833824</v>
      </c>
      <c r="H112" s="12">
        <v>186.32530043815132</v>
      </c>
      <c r="I112" s="12">
        <v>211.12096299292023</v>
      </c>
      <c r="J112" s="12">
        <v>235.91662554768914</v>
      </c>
      <c r="K112" s="12">
        <v>260.71228810245805</v>
      </c>
      <c r="L112" s="13">
        <v>285.50795065722696</v>
      </c>
    </row>
    <row r="113" spans="2:12" ht="12">
      <c r="B113" s="10">
        <f t="shared" si="4"/>
        <v>4.499999999999992</v>
      </c>
      <c r="C113" s="11">
        <v>62.94800225070009</v>
      </c>
      <c r="D113" s="12">
        <v>87.94400300093346</v>
      </c>
      <c r="E113" s="12">
        <v>112.94000375116681</v>
      </c>
      <c r="F113" s="12">
        <v>137.9360045014002</v>
      </c>
      <c r="G113" s="12">
        <v>162.93200525163357</v>
      </c>
      <c r="H113" s="12">
        <v>187.92800600186692</v>
      </c>
      <c r="I113" s="12">
        <v>212.9240067521003</v>
      </c>
      <c r="J113" s="12">
        <v>237.92000750233365</v>
      </c>
      <c r="K113" s="12">
        <v>262.916008252567</v>
      </c>
      <c r="L113" s="13">
        <v>287.91200900280035</v>
      </c>
    </row>
    <row r="114" spans="2:12" ht="12">
      <c r="B114" s="10">
        <f t="shared" si="4"/>
        <v>4.599999999999992</v>
      </c>
      <c r="C114" s="11">
        <v>63.53512370126773</v>
      </c>
      <c r="D114" s="12">
        <v>88.72683160169032</v>
      </c>
      <c r="E114" s="12">
        <v>113.91853950211288</v>
      </c>
      <c r="F114" s="12">
        <v>139.11024740253546</v>
      </c>
      <c r="G114" s="12">
        <v>164.30195530295805</v>
      </c>
      <c r="H114" s="12">
        <v>189.49366320338063</v>
      </c>
      <c r="I114" s="12">
        <v>214.6853711038032</v>
      </c>
      <c r="J114" s="12">
        <v>239.87707900422578</v>
      </c>
      <c r="K114" s="12">
        <v>265.06878690464833</v>
      </c>
      <c r="L114" s="13">
        <v>290.2604948050709</v>
      </c>
    </row>
    <row r="115" spans="2:12" ht="12">
      <c r="B115" s="10">
        <f t="shared" si="4"/>
        <v>4.699999999999991</v>
      </c>
      <c r="C115" s="11">
        <v>64.10899457066975</v>
      </c>
      <c r="D115" s="12">
        <v>89.49199276089303</v>
      </c>
      <c r="E115" s="12">
        <v>114.87499095111627</v>
      </c>
      <c r="F115" s="12">
        <v>140.25798914133952</v>
      </c>
      <c r="G115" s="12">
        <v>165.6409873315628</v>
      </c>
      <c r="H115" s="12">
        <v>191.02398552178605</v>
      </c>
      <c r="I115" s="12">
        <v>216.4069837120093</v>
      </c>
      <c r="J115" s="12">
        <v>241.78998190223254</v>
      </c>
      <c r="K115" s="12">
        <v>267.17298009245576</v>
      </c>
      <c r="L115" s="13">
        <v>292.555978282679</v>
      </c>
    </row>
    <row r="116" spans="2:12" ht="12">
      <c r="B116" s="10">
        <f t="shared" si="4"/>
        <v>4.799999999999991</v>
      </c>
      <c r="C116" s="11">
        <v>64.67021292374446</v>
      </c>
      <c r="D116" s="12">
        <v>90.24028389832594</v>
      </c>
      <c r="E116" s="12">
        <v>115.81035487290742</v>
      </c>
      <c r="F116" s="12">
        <v>141.38042584748894</v>
      </c>
      <c r="G116" s="12">
        <v>166.95049682207042</v>
      </c>
      <c r="H116" s="12">
        <v>192.5205677966519</v>
      </c>
      <c r="I116" s="12">
        <v>218.0906387712334</v>
      </c>
      <c r="J116" s="12">
        <v>243.66070974581487</v>
      </c>
      <c r="K116" s="12">
        <v>269.23078072039635</v>
      </c>
      <c r="L116" s="13">
        <v>294.80085169497784</v>
      </c>
    </row>
    <row r="117" spans="2:12" ht="12">
      <c r="B117" s="10">
        <f t="shared" si="4"/>
        <v>4.899999999999991</v>
      </c>
      <c r="C117" s="11">
        <v>65.21933642429357</v>
      </c>
      <c r="D117" s="12">
        <v>90.97244856572479</v>
      </c>
      <c r="E117" s="12">
        <v>116.72556070715598</v>
      </c>
      <c r="F117" s="12">
        <v>142.47867284858717</v>
      </c>
      <c r="G117" s="12">
        <v>168.23178499001835</v>
      </c>
      <c r="H117" s="12">
        <v>193.98489713144957</v>
      </c>
      <c r="I117" s="12">
        <v>219.73800927288076</v>
      </c>
      <c r="J117" s="12">
        <v>245.49112141431195</v>
      </c>
      <c r="K117" s="12">
        <v>271.2442335557431</v>
      </c>
      <c r="L117" s="13">
        <v>296.9973456971743</v>
      </c>
    </row>
    <row r="118" spans="2:12" ht="12.75" thickBot="1">
      <c r="B118" s="14">
        <f t="shared" si="4"/>
        <v>4.99999999999999</v>
      </c>
      <c r="C118" s="15">
        <v>65.75688595743009</v>
      </c>
      <c r="D118" s="16">
        <v>91.68918127657344</v>
      </c>
      <c r="E118" s="16">
        <v>117.62147659571679</v>
      </c>
      <c r="F118" s="16">
        <v>143.55377191486016</v>
      </c>
      <c r="G118" s="16">
        <v>169.4860672340035</v>
      </c>
      <c r="H118" s="16">
        <v>195.41836255314686</v>
      </c>
      <c r="I118" s="16">
        <v>221.3506578722902</v>
      </c>
      <c r="J118" s="16">
        <v>247.28295319143356</v>
      </c>
      <c r="K118" s="16">
        <v>273.2152485105769</v>
      </c>
      <c r="L118" s="17">
        <v>299.1475438297203</v>
      </c>
    </row>
    <row r="119" ht="12.75" thickTop="1"/>
  </sheetData>
  <mergeCells count="9">
    <mergeCell ref="B2:D2"/>
    <mergeCell ref="B6:D6"/>
    <mergeCell ref="C12:L12"/>
    <mergeCell ref="B12:B13"/>
    <mergeCell ref="B3:D3"/>
    <mergeCell ref="B4:D4"/>
    <mergeCell ref="B5:D5"/>
    <mergeCell ref="B7:D7"/>
    <mergeCell ref="B8:D8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08"/>
  <sheetViews>
    <sheetView tabSelected="1" workbookViewId="0" topLeftCell="A1">
      <selection activeCell="N209" sqref="N209"/>
    </sheetView>
  </sheetViews>
  <sheetFormatPr defaultColWidth="9.00390625" defaultRowHeight="12.75"/>
  <cols>
    <col min="1" max="1" width="1.75390625" style="0" customWidth="1"/>
    <col min="2" max="2" width="6.75390625" style="0" bestFit="1" customWidth="1"/>
    <col min="3" max="3" width="9.75390625" style="0" bestFit="1" customWidth="1"/>
    <col min="4" max="4" width="10.75390625" style="0" bestFit="1" customWidth="1"/>
    <col min="5" max="5" width="10.00390625" style="0" bestFit="1" customWidth="1"/>
    <col min="6" max="13" width="9.875" style="0" bestFit="1" customWidth="1"/>
    <col min="14" max="17" width="9.75390625" style="0" bestFit="1" customWidth="1"/>
  </cols>
  <sheetData>
    <row r="2" ht="12.75" thickBot="1">
      <c r="B2" t="s">
        <v>30</v>
      </c>
    </row>
    <row r="3" spans="2:9" ht="12.75" thickTop="1">
      <c r="B3" s="43" t="s">
        <v>31</v>
      </c>
      <c r="C3" s="33" t="s">
        <v>16</v>
      </c>
      <c r="D3" s="44" t="s">
        <v>7</v>
      </c>
      <c r="E3" s="44" t="s">
        <v>32</v>
      </c>
      <c r="F3" s="44" t="s">
        <v>33</v>
      </c>
      <c r="G3" s="44" t="s">
        <v>34</v>
      </c>
      <c r="H3" s="44" t="s">
        <v>35</v>
      </c>
      <c r="I3" s="125" t="s">
        <v>36</v>
      </c>
    </row>
    <row r="4" spans="2:9" ht="12.75" thickBot="1">
      <c r="B4" s="45" t="s">
        <v>5</v>
      </c>
      <c r="C4" s="52"/>
      <c r="D4" s="46" t="s">
        <v>5</v>
      </c>
      <c r="E4" s="46" t="s">
        <v>37</v>
      </c>
      <c r="F4" s="46" t="s">
        <v>37</v>
      </c>
      <c r="G4" s="46" t="s">
        <v>37</v>
      </c>
      <c r="H4" s="46" t="s">
        <v>37</v>
      </c>
      <c r="I4" s="126"/>
    </row>
    <row r="5" spans="2:9" ht="12">
      <c r="B5" s="141">
        <v>0.05</v>
      </c>
      <c r="C5" s="7">
        <v>2</v>
      </c>
      <c r="D5" s="25">
        <v>21</v>
      </c>
      <c r="E5" s="26">
        <v>1.04887</v>
      </c>
      <c r="F5" s="26">
        <v>0.31082</v>
      </c>
      <c r="G5" s="26">
        <v>1.24864</v>
      </c>
      <c r="H5" s="26">
        <v>1.04887</v>
      </c>
      <c r="I5" s="27">
        <v>1.049</v>
      </c>
    </row>
    <row r="6" spans="2:9" ht="12">
      <c r="B6" s="142"/>
      <c r="C6" s="11">
        <v>1.82</v>
      </c>
      <c r="D6" s="28">
        <v>18.1</v>
      </c>
      <c r="E6" s="29">
        <v>0.95605</v>
      </c>
      <c r="F6" s="29">
        <v>0.38498</v>
      </c>
      <c r="G6" s="29">
        <v>1.11802</v>
      </c>
      <c r="H6" s="29">
        <v>0.95605</v>
      </c>
      <c r="I6" s="2">
        <v>0.956</v>
      </c>
    </row>
    <row r="7" spans="2:9" ht="12">
      <c r="B7" s="142"/>
      <c r="C7" s="11">
        <v>1.67</v>
      </c>
      <c r="D7" s="28">
        <v>15.4</v>
      </c>
      <c r="E7" s="29">
        <v>0.86666</v>
      </c>
      <c r="F7" s="29">
        <v>0.47827</v>
      </c>
      <c r="G7" s="29">
        <v>0.99106</v>
      </c>
      <c r="H7" s="29">
        <v>0.86666</v>
      </c>
      <c r="I7" s="2">
        <v>0.867</v>
      </c>
    </row>
    <row r="8" spans="2:9" ht="12">
      <c r="B8" s="142"/>
      <c r="C8" s="11">
        <v>1.54</v>
      </c>
      <c r="D8" s="28">
        <v>12.8</v>
      </c>
      <c r="E8" s="29">
        <v>0.7784</v>
      </c>
      <c r="F8" s="29">
        <v>0.60003</v>
      </c>
      <c r="G8" s="29">
        <v>0.86515</v>
      </c>
      <c r="H8" s="29">
        <v>0.7784</v>
      </c>
      <c r="I8" s="2">
        <v>0.778</v>
      </c>
    </row>
    <row r="9" spans="2:9" ht="12">
      <c r="B9" s="142"/>
      <c r="C9" s="11">
        <v>1.43</v>
      </c>
      <c r="D9" s="28">
        <v>10.3</v>
      </c>
      <c r="E9" s="29">
        <v>0.68893</v>
      </c>
      <c r="F9" s="29">
        <v>0.76728</v>
      </c>
      <c r="G9" s="29">
        <v>0.7379</v>
      </c>
      <c r="H9" s="29">
        <v>0.68893</v>
      </c>
      <c r="I9" s="2">
        <v>0.689</v>
      </c>
    </row>
    <row r="10" spans="2:9" ht="12.75" thickBot="1">
      <c r="B10" s="143"/>
      <c r="C10" s="30">
        <v>1.33</v>
      </c>
      <c r="D10" s="31">
        <v>8</v>
      </c>
      <c r="E10" s="32">
        <v>0.59543</v>
      </c>
      <c r="F10" s="32">
        <v>1.01439</v>
      </c>
      <c r="G10" s="32">
        <v>0.60695</v>
      </c>
      <c r="H10" s="32">
        <v>0.59543</v>
      </c>
      <c r="I10" s="34">
        <v>0.595</v>
      </c>
    </row>
    <row r="11" spans="2:9" ht="12">
      <c r="B11" s="107">
        <v>0.1</v>
      </c>
      <c r="C11" s="35">
        <v>2</v>
      </c>
      <c r="D11" s="36">
        <v>24</v>
      </c>
      <c r="E11" s="37">
        <v>1.26565</v>
      </c>
      <c r="F11" s="37">
        <v>0.29274</v>
      </c>
      <c r="G11" s="37">
        <v>1.32578</v>
      </c>
      <c r="H11" s="37">
        <v>1.26565</v>
      </c>
      <c r="I11" s="47">
        <v>1.60518</v>
      </c>
    </row>
    <row r="12" spans="2:9" ht="12">
      <c r="B12" s="142"/>
      <c r="C12" s="11">
        <v>1.82</v>
      </c>
      <c r="D12" s="28">
        <v>21.1</v>
      </c>
      <c r="E12" s="29">
        <v>1.16315</v>
      </c>
      <c r="F12" s="29">
        <v>0.35934</v>
      </c>
      <c r="G12" s="29">
        <v>1.19782</v>
      </c>
      <c r="H12" s="29">
        <v>1.16315</v>
      </c>
      <c r="I12" s="48">
        <v>1.52424</v>
      </c>
    </row>
    <row r="13" spans="2:9" ht="12">
      <c r="B13" s="142"/>
      <c r="C13" s="11">
        <v>1.67</v>
      </c>
      <c r="D13" s="28">
        <v>18.3</v>
      </c>
      <c r="E13" s="29">
        <v>1.06545</v>
      </c>
      <c r="F13" s="29">
        <v>0.44126</v>
      </c>
      <c r="G13" s="29">
        <v>1.07417</v>
      </c>
      <c r="H13" s="29">
        <v>1.06545</v>
      </c>
      <c r="I13" s="48">
        <v>1.45249</v>
      </c>
    </row>
    <row r="14" spans="2:9" ht="12">
      <c r="B14" s="142"/>
      <c r="C14" s="11">
        <v>1.54</v>
      </c>
      <c r="D14" s="28">
        <v>15.7</v>
      </c>
      <c r="E14" s="29">
        <v>0.97004</v>
      </c>
      <c r="F14" s="29">
        <v>0.5452</v>
      </c>
      <c r="G14" s="29">
        <v>0.95215</v>
      </c>
      <c r="H14" s="29">
        <v>0.97004</v>
      </c>
      <c r="I14" s="48">
        <v>1.38793</v>
      </c>
    </row>
    <row r="15" spans="2:9" ht="12">
      <c r="B15" s="142"/>
      <c r="C15" s="11">
        <v>1.43</v>
      </c>
      <c r="D15" s="28">
        <v>13.2</v>
      </c>
      <c r="E15" s="29">
        <v>0.87446</v>
      </c>
      <c r="F15" s="29">
        <v>0.68273</v>
      </c>
      <c r="G15" s="29">
        <v>0.82927</v>
      </c>
      <c r="H15" s="29">
        <v>0.87446</v>
      </c>
      <c r="I15" s="48">
        <v>1.329</v>
      </c>
    </row>
    <row r="16" spans="2:9" ht="12">
      <c r="B16" s="142"/>
      <c r="C16" s="11">
        <v>1.33</v>
      </c>
      <c r="D16" s="28">
        <v>10.7</v>
      </c>
      <c r="E16" s="29">
        <v>0.77588</v>
      </c>
      <c r="F16" s="29">
        <v>0.87583</v>
      </c>
      <c r="G16" s="29">
        <v>0.70298</v>
      </c>
      <c r="H16" s="29">
        <v>0.77588</v>
      </c>
      <c r="I16" s="48">
        <v>1.27444</v>
      </c>
    </row>
    <row r="17" spans="2:9" ht="12.75" thickBot="1">
      <c r="B17" s="120"/>
      <c r="C17" s="38">
        <v>1.25</v>
      </c>
      <c r="D17" s="39">
        <v>8.3</v>
      </c>
      <c r="E17" s="40">
        <v>0.67044</v>
      </c>
      <c r="F17" s="40">
        <v>1.172</v>
      </c>
      <c r="G17" s="40">
        <v>0.57036</v>
      </c>
      <c r="H17" s="40">
        <v>0.67044</v>
      </c>
      <c r="I17" s="49">
        <v>1.2231</v>
      </c>
    </row>
    <row r="18" spans="2:9" ht="12">
      <c r="B18" s="107">
        <v>0.5</v>
      </c>
      <c r="C18" s="35">
        <v>2</v>
      </c>
      <c r="D18" s="36">
        <v>31.2</v>
      </c>
      <c r="E18" s="37">
        <v>2.04302</v>
      </c>
      <c r="F18" s="37">
        <v>0.29298</v>
      </c>
      <c r="G18" s="37">
        <v>1.32468</v>
      </c>
      <c r="H18" s="37">
        <v>2.04302</v>
      </c>
      <c r="I18" s="47">
        <v>1.60518</v>
      </c>
    </row>
    <row r="19" spans="2:9" ht="12">
      <c r="B19" s="142"/>
      <c r="C19" s="11">
        <v>1.82</v>
      </c>
      <c r="D19" s="28">
        <v>28.3</v>
      </c>
      <c r="E19" s="29">
        <v>1.89965</v>
      </c>
      <c r="F19" s="29">
        <v>0.35503</v>
      </c>
      <c r="G19" s="29">
        <v>1.21236</v>
      </c>
      <c r="H19" s="29">
        <v>1.89965</v>
      </c>
      <c r="I19" s="48">
        <v>1.52424</v>
      </c>
    </row>
    <row r="20" spans="2:9" ht="12">
      <c r="B20" s="142"/>
      <c r="C20" s="11">
        <v>1.67</v>
      </c>
      <c r="D20" s="28">
        <v>25.5</v>
      </c>
      <c r="E20" s="29">
        <v>1.76548</v>
      </c>
      <c r="F20" s="29">
        <v>0.42893</v>
      </c>
      <c r="G20" s="29">
        <v>1.10505</v>
      </c>
      <c r="H20" s="29">
        <v>1.76548</v>
      </c>
      <c r="I20" s="48">
        <v>1.45249</v>
      </c>
    </row>
    <row r="21" spans="2:9" ht="12">
      <c r="B21" s="142"/>
      <c r="C21" s="11">
        <v>1.54</v>
      </c>
      <c r="D21" s="28">
        <v>22.8</v>
      </c>
      <c r="E21" s="29">
        <v>1.63705</v>
      </c>
      <c r="F21" s="29">
        <v>0.51899</v>
      </c>
      <c r="G21" s="29">
        <v>1.00024</v>
      </c>
      <c r="H21" s="29">
        <v>1.63705</v>
      </c>
      <c r="I21" s="48">
        <v>1.38793</v>
      </c>
    </row>
    <row r="22" spans="2:9" ht="12">
      <c r="B22" s="142"/>
      <c r="C22" s="11">
        <v>1.43</v>
      </c>
      <c r="D22" s="28">
        <v>20.2</v>
      </c>
      <c r="E22" s="29">
        <v>1.51118</v>
      </c>
      <c r="F22" s="29">
        <v>0.63218</v>
      </c>
      <c r="G22" s="29">
        <v>0.89559</v>
      </c>
      <c r="H22" s="29">
        <v>1.51118</v>
      </c>
      <c r="I22" s="48">
        <v>1.329</v>
      </c>
    </row>
    <row r="23" spans="2:9" ht="12">
      <c r="B23" s="142"/>
      <c r="C23" s="11">
        <v>1.33</v>
      </c>
      <c r="D23" s="28">
        <v>17.6</v>
      </c>
      <c r="E23" s="29">
        <v>1.3845</v>
      </c>
      <c r="F23" s="29">
        <v>0.78071</v>
      </c>
      <c r="G23" s="29">
        <v>0.78863</v>
      </c>
      <c r="H23" s="29">
        <v>1.3845</v>
      </c>
      <c r="I23" s="48">
        <v>1.27444</v>
      </c>
    </row>
    <row r="24" spans="2:9" ht="12">
      <c r="B24" s="142"/>
      <c r="C24" s="11">
        <v>1.25</v>
      </c>
      <c r="D24" s="28">
        <v>14.9</v>
      </c>
      <c r="E24" s="29">
        <v>1.2528</v>
      </c>
      <c r="F24" s="29">
        <v>0.98828</v>
      </c>
      <c r="G24" s="29">
        <v>0.67638</v>
      </c>
      <c r="H24" s="29">
        <v>1.2528</v>
      </c>
      <c r="I24" s="48">
        <v>1.2231</v>
      </c>
    </row>
    <row r="25" spans="2:9" ht="12">
      <c r="B25" s="142"/>
      <c r="C25" s="11">
        <v>1.18</v>
      </c>
      <c r="D25" s="28">
        <v>12.1</v>
      </c>
      <c r="E25" s="29">
        <v>1.10962</v>
      </c>
      <c r="F25" s="29">
        <v>1.30846</v>
      </c>
      <c r="G25" s="29">
        <v>0.55467</v>
      </c>
      <c r="H25" s="29">
        <v>1.10962</v>
      </c>
      <c r="I25" s="48">
        <v>1.17383</v>
      </c>
    </row>
    <row r="26" spans="2:9" ht="12.75" thickBot="1">
      <c r="B26" s="120"/>
      <c r="C26" s="38">
        <v>1.11</v>
      </c>
      <c r="D26" s="39">
        <v>9.1</v>
      </c>
      <c r="E26" s="40">
        <v>0.94227</v>
      </c>
      <c r="F26" s="40">
        <v>1.89716</v>
      </c>
      <c r="G26" s="40">
        <v>0.4164</v>
      </c>
      <c r="H26" s="40">
        <v>0.94227</v>
      </c>
      <c r="I26" s="49">
        <v>1.1251</v>
      </c>
    </row>
    <row r="27" spans="2:9" ht="12">
      <c r="B27" s="135">
        <v>1</v>
      </c>
      <c r="C27" s="7">
        <v>2</v>
      </c>
      <c r="D27" s="25">
        <v>34.5</v>
      </c>
      <c r="E27" s="26">
        <v>2.61891</v>
      </c>
      <c r="F27" s="26">
        <v>0.31946</v>
      </c>
      <c r="G27" s="26">
        <v>1.2149</v>
      </c>
      <c r="H27" s="26">
        <v>2.61891</v>
      </c>
      <c r="I27" s="50">
        <v>1.60518</v>
      </c>
    </row>
    <row r="28" spans="2:9" ht="12">
      <c r="B28" s="136"/>
      <c r="C28" s="11">
        <v>1.82</v>
      </c>
      <c r="D28" s="28">
        <v>31.5</v>
      </c>
      <c r="E28" s="29">
        <v>2.44237</v>
      </c>
      <c r="F28" s="29">
        <v>0.38583</v>
      </c>
      <c r="G28" s="29">
        <v>1.11556</v>
      </c>
      <c r="H28" s="29">
        <v>2.44237</v>
      </c>
      <c r="I28" s="48">
        <v>1.52424</v>
      </c>
    </row>
    <row r="29" spans="2:9" ht="12">
      <c r="B29" s="136"/>
      <c r="C29" s="11">
        <v>1.67</v>
      </c>
      <c r="D29" s="28">
        <v>28.7</v>
      </c>
      <c r="E29" s="29">
        <v>2.27809</v>
      </c>
      <c r="F29" s="29">
        <v>0.46424</v>
      </c>
      <c r="G29" s="29">
        <v>1.021</v>
      </c>
      <c r="H29" s="29">
        <v>2.27809</v>
      </c>
      <c r="I29" s="48">
        <v>1.45249</v>
      </c>
    </row>
    <row r="30" spans="2:9" ht="12">
      <c r="B30" s="136"/>
      <c r="C30" s="11">
        <v>1.54</v>
      </c>
      <c r="D30" s="28">
        <v>26.1</v>
      </c>
      <c r="E30" s="29">
        <v>2.12182</v>
      </c>
      <c r="F30" s="29">
        <v>0.55882</v>
      </c>
      <c r="G30" s="29">
        <v>0.92896</v>
      </c>
      <c r="H30" s="29">
        <v>2.12182</v>
      </c>
      <c r="I30" s="48">
        <v>1.38793</v>
      </c>
    </row>
    <row r="31" spans="2:9" ht="12">
      <c r="B31" s="136"/>
      <c r="C31" s="11">
        <v>1.43</v>
      </c>
      <c r="D31" s="28">
        <v>23.4</v>
      </c>
      <c r="E31" s="29">
        <v>1.96971</v>
      </c>
      <c r="F31" s="29">
        <v>0.67616</v>
      </c>
      <c r="G31" s="29">
        <v>0.83733</v>
      </c>
      <c r="H31" s="29">
        <v>1.96971</v>
      </c>
      <c r="I31" s="48">
        <v>1.329</v>
      </c>
    </row>
    <row r="32" spans="2:9" ht="12">
      <c r="B32" s="136"/>
      <c r="C32" s="11">
        <v>1.33</v>
      </c>
      <c r="D32" s="28">
        <v>20.8</v>
      </c>
      <c r="E32" s="29">
        <v>1.81781</v>
      </c>
      <c r="F32" s="29">
        <v>0.82762</v>
      </c>
      <c r="G32" s="29">
        <v>0.74393</v>
      </c>
      <c r="H32" s="29">
        <v>1.81781</v>
      </c>
      <c r="I32" s="48">
        <v>1.27444</v>
      </c>
    </row>
    <row r="33" spans="2:9" ht="12">
      <c r="B33" s="136"/>
      <c r="C33" s="11">
        <v>1.25</v>
      </c>
      <c r="D33" s="28">
        <v>18.1</v>
      </c>
      <c r="E33" s="29">
        <v>1.66132</v>
      </c>
      <c r="F33" s="29">
        <v>1.03468</v>
      </c>
      <c r="G33" s="29">
        <v>0.64605</v>
      </c>
      <c r="H33" s="29">
        <v>1.66132</v>
      </c>
      <c r="I33" s="48">
        <v>1.2231</v>
      </c>
    </row>
    <row r="34" spans="2:9" ht="12">
      <c r="B34" s="136"/>
      <c r="C34" s="11">
        <v>1.18</v>
      </c>
      <c r="D34" s="28">
        <v>15.2</v>
      </c>
      <c r="E34" s="29">
        <v>1.49305</v>
      </c>
      <c r="F34" s="29">
        <v>1.34437</v>
      </c>
      <c r="G34" s="29">
        <v>0.53985</v>
      </c>
      <c r="H34" s="29">
        <v>1.49305</v>
      </c>
      <c r="I34" s="48">
        <v>1.17383</v>
      </c>
    </row>
    <row r="35" spans="2:9" ht="12.75" thickBot="1">
      <c r="B35" s="137"/>
      <c r="C35" s="15">
        <v>1.11</v>
      </c>
      <c r="D35" s="41">
        <v>12.1</v>
      </c>
      <c r="E35" s="42">
        <v>1.29926</v>
      </c>
      <c r="F35" s="42">
        <v>1.88709</v>
      </c>
      <c r="G35" s="42">
        <v>0.41862</v>
      </c>
      <c r="H35" s="42">
        <v>1.29926</v>
      </c>
      <c r="I35" s="51">
        <v>1.1251</v>
      </c>
    </row>
    <row r="36" ht="12.75" thickTop="1"/>
    <row r="37" ht="12.75" thickBot="1">
      <c r="B37" t="s">
        <v>38</v>
      </c>
    </row>
    <row r="38" spans="2:10" ht="12.75" thickTop="1">
      <c r="B38" s="43" t="s">
        <v>31</v>
      </c>
      <c r="C38" s="138" t="s">
        <v>16</v>
      </c>
      <c r="D38" s="44" t="s">
        <v>7</v>
      </c>
      <c r="E38" s="44" t="s">
        <v>32</v>
      </c>
      <c r="F38" s="44" t="s">
        <v>34</v>
      </c>
      <c r="G38" s="44" t="s">
        <v>35</v>
      </c>
      <c r="H38" s="44" t="s">
        <v>39</v>
      </c>
      <c r="I38" s="44" t="s">
        <v>40</v>
      </c>
      <c r="J38" s="125" t="s">
        <v>36</v>
      </c>
    </row>
    <row r="39" spans="2:10" ht="12.75" thickBot="1">
      <c r="B39" s="45" t="s">
        <v>5</v>
      </c>
      <c r="C39" s="139"/>
      <c r="D39" s="46" t="s">
        <v>5</v>
      </c>
      <c r="E39" s="46" t="s">
        <v>37</v>
      </c>
      <c r="F39" s="46" t="s">
        <v>37</v>
      </c>
      <c r="G39" s="46" t="s">
        <v>37</v>
      </c>
      <c r="H39" s="46" t="s">
        <v>37</v>
      </c>
      <c r="I39" s="46" t="s">
        <v>37</v>
      </c>
      <c r="J39" s="126"/>
    </row>
    <row r="40" spans="2:10" ht="12">
      <c r="B40" s="129">
        <v>0.05</v>
      </c>
      <c r="C40" s="61">
        <v>2.297</v>
      </c>
      <c r="D40" s="62">
        <v>38.4</v>
      </c>
      <c r="E40" s="63">
        <v>1.24994</v>
      </c>
      <c r="F40" s="63">
        <v>1.95759</v>
      </c>
      <c r="G40" s="63">
        <v>0.20672</v>
      </c>
      <c r="H40" s="63">
        <v>1.77062</v>
      </c>
      <c r="I40" s="63">
        <v>1.06296</v>
      </c>
      <c r="J40" s="64">
        <v>1.65289</v>
      </c>
    </row>
    <row r="41" spans="2:10" ht="12">
      <c r="B41" s="130"/>
      <c r="C41" s="65">
        <v>2.078</v>
      </c>
      <c r="D41" s="66">
        <v>34.5</v>
      </c>
      <c r="E41" s="67">
        <v>1.19079</v>
      </c>
      <c r="F41" s="67">
        <v>1.83641</v>
      </c>
      <c r="G41" s="67">
        <v>0.25134</v>
      </c>
      <c r="H41" s="67">
        <v>1.61533</v>
      </c>
      <c r="I41" s="67">
        <v>0.96971</v>
      </c>
      <c r="J41" s="68">
        <v>1.56941</v>
      </c>
    </row>
    <row r="42" spans="2:10" ht="12">
      <c r="B42" s="130"/>
      <c r="C42" s="65">
        <v>1.894</v>
      </c>
      <c r="D42" s="66">
        <v>30.8</v>
      </c>
      <c r="E42" s="67">
        <v>1.13885</v>
      </c>
      <c r="F42" s="67">
        <v>1.72539</v>
      </c>
      <c r="G42" s="67">
        <v>0.30502</v>
      </c>
      <c r="H42" s="67">
        <v>1.4662</v>
      </c>
      <c r="I42" s="67">
        <v>0.87965</v>
      </c>
      <c r="J42" s="68">
        <v>1.49535</v>
      </c>
    </row>
    <row r="43" spans="2:10" ht="12">
      <c r="B43" s="130"/>
      <c r="C43" s="65">
        <v>1.738</v>
      </c>
      <c r="D43" s="66">
        <v>27.2</v>
      </c>
      <c r="E43" s="67">
        <v>1.0925</v>
      </c>
      <c r="F43" s="67">
        <v>1.62178</v>
      </c>
      <c r="G43" s="67">
        <v>0.37128</v>
      </c>
      <c r="H43" s="67">
        <v>1.31966</v>
      </c>
      <c r="I43" s="67">
        <v>0.79038</v>
      </c>
      <c r="J43" s="68">
        <v>1.42862</v>
      </c>
    </row>
    <row r="44" spans="2:10" ht="12">
      <c r="B44" s="130"/>
      <c r="C44" s="65">
        <v>1.602</v>
      </c>
      <c r="D44" s="66">
        <v>23.7</v>
      </c>
      <c r="E44" s="67">
        <v>1.05039</v>
      </c>
      <c r="F44" s="67">
        <v>1.52331</v>
      </c>
      <c r="G44" s="67">
        <v>0.45606</v>
      </c>
      <c r="H44" s="67">
        <v>1.17233</v>
      </c>
      <c r="I44" s="67">
        <v>0.69941</v>
      </c>
      <c r="J44" s="68">
        <v>1.36761</v>
      </c>
    </row>
    <row r="45" spans="2:10" ht="12">
      <c r="B45" s="130"/>
      <c r="C45" s="65">
        <v>1.482</v>
      </c>
      <c r="D45" s="66">
        <v>20.2</v>
      </c>
      <c r="E45" s="67">
        <v>1.01117</v>
      </c>
      <c r="F45" s="67">
        <v>1.428</v>
      </c>
      <c r="G45" s="67">
        <v>0.57015</v>
      </c>
      <c r="H45" s="67">
        <v>1.02053</v>
      </c>
      <c r="I45" s="67">
        <v>0.6037</v>
      </c>
      <c r="J45" s="68">
        <v>1.31096</v>
      </c>
    </row>
    <row r="46" spans="2:10" ht="12">
      <c r="B46" s="130"/>
      <c r="C46" s="65">
        <v>1.376</v>
      </c>
      <c r="D46" s="66">
        <v>16.6</v>
      </c>
      <c r="E46" s="67">
        <v>0.97306</v>
      </c>
      <c r="F46" s="67">
        <v>1.33392</v>
      </c>
      <c r="G46" s="67">
        <v>0.73559</v>
      </c>
      <c r="H46" s="67">
        <v>0.85979</v>
      </c>
      <c r="I46" s="67">
        <v>0.49892</v>
      </c>
      <c r="J46" s="68">
        <v>1.25743</v>
      </c>
    </row>
    <row r="47" spans="2:10" ht="12">
      <c r="B47" s="130"/>
      <c r="C47" s="65">
        <v>1.279</v>
      </c>
      <c r="D47" s="66">
        <v>12.8</v>
      </c>
      <c r="E47" s="67">
        <v>0.93277</v>
      </c>
      <c r="F47" s="67">
        <v>1.23902</v>
      </c>
      <c r="G47" s="67">
        <v>1.00599</v>
      </c>
      <c r="H47" s="67">
        <v>0.68381</v>
      </c>
      <c r="I47" s="67">
        <v>0.37757</v>
      </c>
      <c r="J47" s="68">
        <v>1.20569</v>
      </c>
    </row>
    <row r="48" spans="2:10" ht="12.75" thickBot="1">
      <c r="B48" s="140"/>
      <c r="C48" s="69">
        <v>1.189</v>
      </c>
      <c r="D48" s="70">
        <v>8.8</v>
      </c>
      <c r="E48" s="71">
        <v>0.88148</v>
      </c>
      <c r="F48" s="71">
        <v>1.14083</v>
      </c>
      <c r="G48" s="71">
        <v>1.55674</v>
      </c>
      <c r="H48" s="71">
        <v>0.48247</v>
      </c>
      <c r="I48" s="71">
        <v>0.22312</v>
      </c>
      <c r="J48" s="72">
        <v>1.15388</v>
      </c>
    </row>
    <row r="49" spans="2:10" ht="12">
      <c r="B49" s="108">
        <v>0.1</v>
      </c>
      <c r="C49" s="61">
        <v>2.297</v>
      </c>
      <c r="D49" s="62">
        <v>41.4</v>
      </c>
      <c r="E49" s="63">
        <v>1.41383</v>
      </c>
      <c r="F49" s="63">
        <v>2.06112</v>
      </c>
      <c r="G49" s="63">
        <v>0.19433</v>
      </c>
      <c r="H49" s="63">
        <v>1.88353</v>
      </c>
      <c r="I49" s="63">
        <v>1.23624</v>
      </c>
      <c r="J49" s="64">
        <v>1.65289</v>
      </c>
    </row>
    <row r="50" spans="2:10" ht="12">
      <c r="B50" s="109"/>
      <c r="C50" s="65">
        <v>2.078</v>
      </c>
      <c r="D50" s="66">
        <v>37.5</v>
      </c>
      <c r="E50" s="67">
        <v>1.34572</v>
      </c>
      <c r="F50" s="67">
        <v>1.93528</v>
      </c>
      <c r="G50" s="67">
        <v>0.23529</v>
      </c>
      <c r="H50" s="67">
        <v>1.72549</v>
      </c>
      <c r="I50" s="67">
        <v>1.13594</v>
      </c>
      <c r="J50" s="68">
        <v>1.56941</v>
      </c>
    </row>
    <row r="51" spans="2:10" ht="12">
      <c r="B51" s="109"/>
      <c r="C51" s="65">
        <v>1.894</v>
      </c>
      <c r="D51" s="66">
        <v>33.8</v>
      </c>
      <c r="E51" s="67">
        <v>1.28575</v>
      </c>
      <c r="F51" s="67">
        <v>1.82014</v>
      </c>
      <c r="G51" s="67">
        <v>0.28405</v>
      </c>
      <c r="H51" s="67">
        <v>1.57444</v>
      </c>
      <c r="I51" s="67">
        <v>1.04005</v>
      </c>
      <c r="J51" s="68">
        <v>1.49535</v>
      </c>
    </row>
    <row r="52" spans="2:10" ht="12">
      <c r="B52" s="109"/>
      <c r="C52" s="65">
        <v>1.738</v>
      </c>
      <c r="D52" s="66">
        <v>30.2</v>
      </c>
      <c r="E52" s="67">
        <v>1.23211</v>
      </c>
      <c r="F52" s="67">
        <v>1.71278</v>
      </c>
      <c r="G52" s="67">
        <v>0.34342</v>
      </c>
      <c r="H52" s="67">
        <v>1.42671</v>
      </c>
      <c r="I52" s="67">
        <v>0.94604</v>
      </c>
      <c r="J52" s="68">
        <v>1.42862</v>
      </c>
    </row>
    <row r="53" spans="2:10" ht="12">
      <c r="B53" s="109"/>
      <c r="C53" s="65">
        <v>1.602</v>
      </c>
      <c r="D53" s="66">
        <v>26.7</v>
      </c>
      <c r="E53" s="67">
        <v>1.18334</v>
      </c>
      <c r="F53" s="67">
        <v>1.61077</v>
      </c>
      <c r="G53" s="67">
        <v>0.41808</v>
      </c>
      <c r="H53" s="67">
        <v>1.27884</v>
      </c>
      <c r="I53" s="67">
        <v>0.85141</v>
      </c>
      <c r="J53" s="68">
        <v>1.36761</v>
      </c>
    </row>
    <row r="54" spans="2:10" ht="12">
      <c r="B54" s="109"/>
      <c r="C54" s="65">
        <v>1.482</v>
      </c>
      <c r="D54" s="66">
        <v>23.2</v>
      </c>
      <c r="E54" s="67">
        <v>1.13806</v>
      </c>
      <c r="F54" s="67">
        <v>1.51194</v>
      </c>
      <c r="G54" s="67">
        <v>0.51625</v>
      </c>
      <c r="H54" s="67">
        <v>1.1271</v>
      </c>
      <c r="I54" s="67">
        <v>0.75322</v>
      </c>
      <c r="J54" s="68">
        <v>1.31096</v>
      </c>
    </row>
    <row r="55" spans="2:10" ht="12">
      <c r="B55" s="109"/>
      <c r="C55" s="65">
        <v>1.376</v>
      </c>
      <c r="D55" s="66">
        <v>19.6</v>
      </c>
      <c r="E55" s="67">
        <v>1.0947</v>
      </c>
      <c r="F55" s="67">
        <v>1.41408</v>
      </c>
      <c r="G55" s="67">
        <v>0.65416</v>
      </c>
      <c r="H55" s="67">
        <v>0.96683</v>
      </c>
      <c r="I55" s="67">
        <v>0.64744</v>
      </c>
      <c r="J55" s="68">
        <v>1.25743</v>
      </c>
    </row>
    <row r="56" spans="2:10" ht="12">
      <c r="B56" s="109"/>
      <c r="C56" s="65">
        <v>1.279</v>
      </c>
      <c r="D56" s="66">
        <v>15.7</v>
      </c>
      <c r="E56" s="67">
        <v>1.05065</v>
      </c>
      <c r="F56" s="67">
        <v>1.31461</v>
      </c>
      <c r="G56" s="67">
        <v>0.86931</v>
      </c>
      <c r="H56" s="67">
        <v>0.79133</v>
      </c>
      <c r="I56" s="67">
        <v>0.52737</v>
      </c>
      <c r="J56" s="68">
        <v>1.20569</v>
      </c>
    </row>
    <row r="57" spans="2:10" ht="12.75" thickBot="1">
      <c r="B57" s="110"/>
      <c r="C57" s="73">
        <v>1.189</v>
      </c>
      <c r="D57" s="75">
        <v>11.5</v>
      </c>
      <c r="E57" s="76">
        <v>0.99963</v>
      </c>
      <c r="F57" s="76">
        <v>1.20986</v>
      </c>
      <c r="G57" s="76">
        <v>1.27501</v>
      </c>
      <c r="H57" s="76">
        <v>0.58907</v>
      </c>
      <c r="I57" s="76">
        <v>0.37884</v>
      </c>
      <c r="J57" s="77">
        <v>1.15388</v>
      </c>
    </row>
    <row r="58" spans="2:10" ht="12">
      <c r="B58" s="108">
        <v>0.5</v>
      </c>
      <c r="C58" s="61">
        <v>2.297</v>
      </c>
      <c r="D58" s="62">
        <v>48.6</v>
      </c>
      <c r="E58" s="63">
        <v>1.97497</v>
      </c>
      <c r="F58" s="63">
        <v>2.23224</v>
      </c>
      <c r="G58" s="63">
        <v>0.17697</v>
      </c>
      <c r="H58" s="63">
        <v>2.06827</v>
      </c>
      <c r="I58" s="63">
        <v>1.811</v>
      </c>
      <c r="J58" s="64">
        <v>1.65289</v>
      </c>
    </row>
    <row r="59" spans="2:10" ht="12">
      <c r="B59" s="109"/>
      <c r="C59" s="65">
        <v>2.078</v>
      </c>
      <c r="D59" s="66">
        <v>44.7</v>
      </c>
      <c r="E59" s="67">
        <v>1.87631</v>
      </c>
      <c r="F59" s="67">
        <v>2.09992</v>
      </c>
      <c r="G59" s="67">
        <v>0.21295</v>
      </c>
      <c r="H59" s="67">
        <v>1.90658</v>
      </c>
      <c r="I59" s="67">
        <v>1.68297</v>
      </c>
      <c r="J59" s="68">
        <v>1.56941</v>
      </c>
    </row>
    <row r="60" spans="2:10" ht="12">
      <c r="B60" s="109"/>
      <c r="C60" s="65">
        <v>1.894</v>
      </c>
      <c r="D60" s="66">
        <v>41</v>
      </c>
      <c r="E60" s="67">
        <v>1.78883</v>
      </c>
      <c r="F60" s="67">
        <v>1.97929</v>
      </c>
      <c r="G60" s="67">
        <v>0.25506</v>
      </c>
      <c r="H60" s="67">
        <v>1.75334</v>
      </c>
      <c r="I60" s="67">
        <v>1.56289</v>
      </c>
      <c r="J60" s="68">
        <v>1.49535</v>
      </c>
    </row>
    <row r="61" spans="2:10" ht="12">
      <c r="B61" s="109"/>
      <c r="C61" s="65">
        <v>1.738</v>
      </c>
      <c r="D61" s="66">
        <v>37.4</v>
      </c>
      <c r="E61" s="67">
        <v>1.71003</v>
      </c>
      <c r="F61" s="67">
        <v>1.86718</v>
      </c>
      <c r="G61" s="67">
        <v>0.30532</v>
      </c>
      <c r="H61" s="67">
        <v>1.60477</v>
      </c>
      <c r="I61" s="67">
        <v>1.44763</v>
      </c>
      <c r="J61" s="68">
        <v>1.42862</v>
      </c>
    </row>
    <row r="62" spans="2:10" ht="12">
      <c r="B62" s="109"/>
      <c r="C62" s="65">
        <v>1.602</v>
      </c>
      <c r="D62" s="66">
        <v>33.9</v>
      </c>
      <c r="E62" s="67">
        <v>1.63788</v>
      </c>
      <c r="F62" s="67">
        <v>1.76097</v>
      </c>
      <c r="G62" s="67">
        <v>0.36687</v>
      </c>
      <c r="H62" s="67">
        <v>1.45735</v>
      </c>
      <c r="I62" s="67">
        <v>1.33427</v>
      </c>
      <c r="J62" s="68">
        <v>1.36761</v>
      </c>
    </row>
    <row r="63" spans="2:10" ht="12">
      <c r="B63" s="109"/>
      <c r="C63" s="65">
        <v>1.482</v>
      </c>
      <c r="D63" s="66">
        <v>30.4</v>
      </c>
      <c r="E63" s="67">
        <v>1.5706</v>
      </c>
      <c r="F63" s="67">
        <v>1.65824</v>
      </c>
      <c r="G63" s="67">
        <v>0.44507</v>
      </c>
      <c r="H63" s="67">
        <v>1.30725</v>
      </c>
      <c r="I63" s="67">
        <v>1.21971</v>
      </c>
      <c r="J63" s="68">
        <v>1.31096</v>
      </c>
    </row>
    <row r="64" spans="2:10" ht="12">
      <c r="B64" s="109"/>
      <c r="C64" s="65">
        <v>1.376</v>
      </c>
      <c r="D64" s="66">
        <v>26.7</v>
      </c>
      <c r="E64" s="67">
        <v>1.50635</v>
      </c>
      <c r="F64" s="67">
        <v>1.55645</v>
      </c>
      <c r="G64" s="67">
        <v>0.54991</v>
      </c>
      <c r="H64" s="67">
        <v>1.15011</v>
      </c>
      <c r="I64" s="67">
        <v>1.1</v>
      </c>
      <c r="J64" s="68">
        <v>1.25743</v>
      </c>
    </row>
    <row r="65" spans="2:10" ht="12">
      <c r="B65" s="109"/>
      <c r="C65" s="65">
        <v>1.279</v>
      </c>
      <c r="D65" s="66">
        <v>22.8</v>
      </c>
      <c r="E65" s="67">
        <v>1.44469</v>
      </c>
      <c r="F65" s="67">
        <v>1.45241</v>
      </c>
      <c r="G65" s="67">
        <v>0.70282</v>
      </c>
      <c r="H65" s="67">
        <v>0.97878</v>
      </c>
      <c r="I65" s="67">
        <v>0.96906</v>
      </c>
      <c r="J65" s="68">
        <v>1.20569</v>
      </c>
    </row>
    <row r="66" spans="2:10" ht="12">
      <c r="B66" s="109"/>
      <c r="C66" s="65">
        <v>1.189</v>
      </c>
      <c r="D66" s="66">
        <v>18.5</v>
      </c>
      <c r="E66" s="67">
        <v>1.37499</v>
      </c>
      <c r="F66" s="67">
        <v>1.341</v>
      </c>
      <c r="G66" s="67">
        <v>0.96179</v>
      </c>
      <c r="H66" s="67">
        <v>0.78091</v>
      </c>
      <c r="I66" s="67">
        <v>0.8149</v>
      </c>
      <c r="J66" s="68">
        <v>1.15388</v>
      </c>
    </row>
    <row r="67" spans="2:10" ht="12.75" thickBot="1">
      <c r="B67" s="110"/>
      <c r="C67" s="78">
        <v>1.103</v>
      </c>
      <c r="D67" s="75">
        <v>13</v>
      </c>
      <c r="E67" s="76">
        <v>1.28802</v>
      </c>
      <c r="F67" s="76">
        <v>1.2107</v>
      </c>
      <c r="G67" s="76">
        <v>1.57746</v>
      </c>
      <c r="H67" s="76">
        <v>0.52572</v>
      </c>
      <c r="I67" s="76">
        <v>0.60304</v>
      </c>
      <c r="J67" s="77">
        <v>1.0981</v>
      </c>
    </row>
    <row r="68" spans="2:10" ht="12">
      <c r="B68" s="111">
        <v>1</v>
      </c>
      <c r="C68" s="79">
        <v>2.297</v>
      </c>
      <c r="D68" s="80">
        <v>51.9</v>
      </c>
      <c r="E68" s="81">
        <v>2.35702</v>
      </c>
      <c r="F68" s="81">
        <v>2.2575</v>
      </c>
      <c r="G68" s="81">
        <v>0.17468</v>
      </c>
      <c r="H68" s="81">
        <v>2.09536</v>
      </c>
      <c r="I68" s="81">
        <v>2.19488</v>
      </c>
      <c r="J68" s="82">
        <v>1.65289</v>
      </c>
    </row>
    <row r="69" spans="2:10" ht="12">
      <c r="B69" s="109"/>
      <c r="C69" s="65">
        <v>2.078</v>
      </c>
      <c r="D69" s="66">
        <v>48</v>
      </c>
      <c r="E69" s="67">
        <v>2.23746</v>
      </c>
      <c r="F69" s="67">
        <v>2.1254</v>
      </c>
      <c r="G69" s="67">
        <v>0.20989</v>
      </c>
      <c r="H69" s="67">
        <v>1.93438</v>
      </c>
      <c r="I69" s="67">
        <v>2.04644</v>
      </c>
      <c r="J69" s="68">
        <v>1.56941</v>
      </c>
    </row>
    <row r="70" spans="2:10" ht="12">
      <c r="B70" s="109"/>
      <c r="C70" s="65">
        <v>1.894</v>
      </c>
      <c r="D70" s="66">
        <v>44.3</v>
      </c>
      <c r="E70" s="67">
        <v>2.13114</v>
      </c>
      <c r="F70" s="67">
        <v>2.00492</v>
      </c>
      <c r="G70" s="67">
        <v>0.25129</v>
      </c>
      <c r="H70" s="67">
        <v>1.78165</v>
      </c>
      <c r="I70" s="67">
        <v>1.90839</v>
      </c>
      <c r="J70" s="68">
        <v>1.49453</v>
      </c>
    </row>
    <row r="71" spans="2:10" ht="12">
      <c r="B71" s="109"/>
      <c r="C71" s="65">
        <v>1.738</v>
      </c>
      <c r="D71" s="66">
        <v>40.7</v>
      </c>
      <c r="E71" s="67">
        <v>2.03504</v>
      </c>
      <c r="F71" s="67">
        <v>1.8937</v>
      </c>
      <c r="G71" s="67">
        <v>0.29968</v>
      </c>
      <c r="H71" s="67">
        <v>1.63496</v>
      </c>
      <c r="I71" s="67">
        <v>1.77631</v>
      </c>
      <c r="J71" s="68">
        <v>1.42862</v>
      </c>
    </row>
    <row r="72" spans="2:10" ht="12">
      <c r="B72" s="109"/>
      <c r="C72" s="65">
        <v>1.602</v>
      </c>
      <c r="D72" s="66">
        <v>37.2</v>
      </c>
      <c r="E72" s="67">
        <v>1.9467</v>
      </c>
      <c r="F72" s="67">
        <v>1.78828</v>
      </c>
      <c r="G72" s="67">
        <v>0.359</v>
      </c>
      <c r="H72" s="67">
        <v>1.4893</v>
      </c>
      <c r="I72" s="67">
        <v>1.64772</v>
      </c>
      <c r="J72" s="68">
        <v>1.36761</v>
      </c>
    </row>
    <row r="73" spans="2:10" ht="12">
      <c r="B73" s="109"/>
      <c r="C73" s="65">
        <v>1.482</v>
      </c>
      <c r="D73" s="66">
        <v>33.6</v>
      </c>
      <c r="E73" s="67">
        <v>1.86396</v>
      </c>
      <c r="F73" s="67">
        <v>1.68652</v>
      </c>
      <c r="G73" s="67">
        <v>0.43374</v>
      </c>
      <c r="H73" s="67">
        <v>1.34151</v>
      </c>
      <c r="I73" s="67">
        <v>1.51895</v>
      </c>
      <c r="J73" s="68">
        <v>1.31096</v>
      </c>
    </row>
    <row r="74" spans="2:10" ht="12">
      <c r="B74" s="109"/>
      <c r="C74" s="65">
        <v>1.376</v>
      </c>
      <c r="D74" s="66">
        <v>30</v>
      </c>
      <c r="E74" s="67">
        <v>1.78462</v>
      </c>
      <c r="F74" s="67">
        <v>1.58586</v>
      </c>
      <c r="G74" s="67">
        <v>0.5328</v>
      </c>
      <c r="H74" s="67">
        <v>1.18705</v>
      </c>
      <c r="I74" s="67">
        <v>1.38581</v>
      </c>
      <c r="J74" s="68">
        <v>1.25743</v>
      </c>
    </row>
    <row r="75" spans="2:10" ht="12">
      <c r="B75" s="109"/>
      <c r="C75" s="65">
        <v>1.279</v>
      </c>
      <c r="D75" s="66">
        <v>26.1</v>
      </c>
      <c r="E75" s="67">
        <v>1.70584</v>
      </c>
      <c r="F75" s="67">
        <v>1.48307</v>
      </c>
      <c r="G75" s="67">
        <v>0.67493</v>
      </c>
      <c r="H75" s="67">
        <v>1.01923</v>
      </c>
      <c r="I75" s="67">
        <v>1.242</v>
      </c>
      <c r="J75" s="68">
        <v>1.20569</v>
      </c>
    </row>
    <row r="76" spans="2:10" ht="12">
      <c r="B76" s="109"/>
      <c r="C76" s="65">
        <v>1.189</v>
      </c>
      <c r="D76" s="66">
        <v>21.7</v>
      </c>
      <c r="E76" s="67">
        <v>1.62251</v>
      </c>
      <c r="F76" s="67">
        <v>1.3729</v>
      </c>
      <c r="G76" s="67">
        <v>0.90947</v>
      </c>
      <c r="H76" s="67">
        <v>0.82584</v>
      </c>
      <c r="I76" s="67">
        <v>1.07544</v>
      </c>
      <c r="J76" s="68">
        <v>1.15388</v>
      </c>
    </row>
    <row r="77" spans="2:10" ht="12.75" thickBot="1">
      <c r="B77" s="74"/>
      <c r="C77" s="83">
        <v>1.103</v>
      </c>
      <c r="D77" s="84">
        <v>16.2</v>
      </c>
      <c r="E77" s="85">
        <v>1.51936</v>
      </c>
      <c r="F77" s="85">
        <v>1.24313</v>
      </c>
      <c r="G77" s="85">
        <v>1.43973</v>
      </c>
      <c r="H77" s="85">
        <v>0.57601</v>
      </c>
      <c r="I77" s="85">
        <v>0.85225</v>
      </c>
      <c r="J77" s="86">
        <v>1.0981</v>
      </c>
    </row>
    <row r="78" ht="12.75" thickTop="1"/>
    <row r="79" ht="12.75" thickBot="1">
      <c r="B79" t="s">
        <v>41</v>
      </c>
    </row>
    <row r="80" spans="2:13" ht="12.75" thickTop="1">
      <c r="B80" s="43" t="s">
        <v>31</v>
      </c>
      <c r="C80" s="138" t="s">
        <v>16</v>
      </c>
      <c r="D80" s="44" t="s">
        <v>7</v>
      </c>
      <c r="E80" s="44" t="s">
        <v>32</v>
      </c>
      <c r="F80" s="44" t="s">
        <v>33</v>
      </c>
      <c r="G80" s="44" t="s">
        <v>34</v>
      </c>
      <c r="H80" s="44" t="s">
        <v>35</v>
      </c>
      <c r="I80" s="44" t="s">
        <v>40</v>
      </c>
      <c r="J80" s="44" t="s">
        <v>42</v>
      </c>
      <c r="K80" s="44" t="s">
        <v>43</v>
      </c>
      <c r="L80" s="127" t="s">
        <v>44</v>
      </c>
      <c r="M80" s="125" t="s">
        <v>45</v>
      </c>
    </row>
    <row r="81" spans="2:13" ht="12.75" thickBot="1">
      <c r="B81" s="45" t="s">
        <v>5</v>
      </c>
      <c r="C81" s="139"/>
      <c r="D81" s="46" t="s">
        <v>5</v>
      </c>
      <c r="E81" s="46" t="s">
        <v>37</v>
      </c>
      <c r="F81" s="46" t="s">
        <v>37</v>
      </c>
      <c r="G81" s="46" t="s">
        <v>37</v>
      </c>
      <c r="H81" s="46" t="s">
        <v>37</v>
      </c>
      <c r="I81" s="46" t="s">
        <v>37</v>
      </c>
      <c r="J81" s="46" t="s">
        <v>37</v>
      </c>
      <c r="K81" s="46" t="s">
        <v>37</v>
      </c>
      <c r="L81" s="128"/>
      <c r="M81" s="126"/>
    </row>
    <row r="82" spans="2:13" ht="12">
      <c r="B82" s="129">
        <v>0.05</v>
      </c>
      <c r="C82" s="59">
        <v>2</v>
      </c>
      <c r="D82" s="21">
        <v>55.9</v>
      </c>
      <c r="E82" s="22">
        <v>1.17291</v>
      </c>
      <c r="F82" s="22">
        <v>0.28636</v>
      </c>
      <c r="G82" s="22">
        <v>1.60008</v>
      </c>
      <c r="H82" s="22">
        <v>2.34492</v>
      </c>
      <c r="I82" s="22">
        <v>0.10345</v>
      </c>
      <c r="J82" s="22">
        <v>1.82946</v>
      </c>
      <c r="K82" s="22">
        <v>1.32974</v>
      </c>
      <c r="L82" s="22">
        <v>1.47732</v>
      </c>
      <c r="M82" s="55">
        <v>2.29867</v>
      </c>
    </row>
    <row r="83" spans="2:13" ht="12">
      <c r="B83" s="130"/>
      <c r="C83" s="53">
        <v>1.82</v>
      </c>
      <c r="D83" s="18">
        <v>51.5</v>
      </c>
      <c r="E83" s="19">
        <v>1.06362</v>
      </c>
      <c r="F83" s="19">
        <v>0.34881</v>
      </c>
      <c r="G83" s="19">
        <v>1.4494</v>
      </c>
      <c r="H83" s="19">
        <v>2.18352</v>
      </c>
      <c r="I83" s="19">
        <v>0.12392</v>
      </c>
      <c r="J83" s="19">
        <v>1.71753</v>
      </c>
      <c r="K83" s="19">
        <v>1.24849</v>
      </c>
      <c r="L83" s="19">
        <v>1.4064</v>
      </c>
      <c r="M83" s="56">
        <v>2.16759</v>
      </c>
    </row>
    <row r="84" spans="2:13" ht="12">
      <c r="B84" s="130"/>
      <c r="C84" s="53">
        <v>1.67</v>
      </c>
      <c r="D84" s="18">
        <v>46.3</v>
      </c>
      <c r="E84" s="19">
        <v>0.95751</v>
      </c>
      <c r="F84" s="19">
        <v>0.42436</v>
      </c>
      <c r="G84" s="19">
        <v>1.3043</v>
      </c>
      <c r="H84" s="19">
        <v>2.03395</v>
      </c>
      <c r="I84" s="19">
        <v>0.14758</v>
      </c>
      <c r="J84" s="19">
        <v>1.61428</v>
      </c>
      <c r="K84" s="19">
        <v>1.17353</v>
      </c>
      <c r="L84" s="19">
        <v>1.34414</v>
      </c>
      <c r="M84" s="56">
        <v>2.04876</v>
      </c>
    </row>
    <row r="85" spans="2:13" ht="12">
      <c r="B85" s="130"/>
      <c r="C85" s="53">
        <v>1.54</v>
      </c>
      <c r="D85" s="18">
        <v>41.9</v>
      </c>
      <c r="E85" s="19">
        <v>0.85175</v>
      </c>
      <c r="F85" s="19">
        <v>0.51831</v>
      </c>
      <c r="G85" s="19">
        <v>1.16158</v>
      </c>
      <c r="H85" s="19">
        <v>1.89281</v>
      </c>
      <c r="I85" s="19">
        <v>0.17536</v>
      </c>
      <c r="J85" s="19">
        <v>1.5167</v>
      </c>
      <c r="K85" s="19">
        <v>1.10272</v>
      </c>
      <c r="L85" s="19">
        <v>1.28878</v>
      </c>
      <c r="M85" s="56">
        <v>1.939</v>
      </c>
    </row>
    <row r="86" spans="2:13" ht="12">
      <c r="B86" s="130"/>
      <c r="C86" s="53">
        <v>1.43</v>
      </c>
      <c r="D86" s="18">
        <v>37.4</v>
      </c>
      <c r="E86" s="19">
        <v>0.74335</v>
      </c>
      <c r="F86" s="19">
        <v>0.63973</v>
      </c>
      <c r="G86" s="19">
        <v>1.01831</v>
      </c>
      <c r="H86" s="19">
        <v>1.75742</v>
      </c>
      <c r="I86" s="19">
        <v>0.2087</v>
      </c>
      <c r="J86" s="19">
        <v>1.42195</v>
      </c>
      <c r="K86" s="19">
        <v>1.03404</v>
      </c>
      <c r="L86" s="19">
        <v>1.23897</v>
      </c>
      <c r="M86" s="56">
        <v>1.83568</v>
      </c>
    </row>
    <row r="87" spans="2:13" ht="12">
      <c r="B87" s="130"/>
      <c r="C87" s="53">
        <v>1.33</v>
      </c>
      <c r="D87" s="18">
        <v>33</v>
      </c>
      <c r="E87" s="19">
        <v>0.6286</v>
      </c>
      <c r="F87" s="19">
        <v>0.80536</v>
      </c>
      <c r="G87" s="19">
        <v>0.87144</v>
      </c>
      <c r="H87" s="19">
        <v>1.62557</v>
      </c>
      <c r="I87" s="19">
        <v>0.24996</v>
      </c>
      <c r="J87" s="19">
        <v>1.32687</v>
      </c>
      <c r="K87" s="19">
        <v>0.96537</v>
      </c>
      <c r="L87" s="19">
        <v>1.19367</v>
      </c>
      <c r="M87" s="56">
        <v>1.7364</v>
      </c>
    </row>
    <row r="88" spans="2:13" ht="12">
      <c r="B88" s="130"/>
      <c r="C88" s="53">
        <v>1.25</v>
      </c>
      <c r="D88" s="18">
        <v>28.5</v>
      </c>
      <c r="E88" s="19">
        <v>0.502</v>
      </c>
      <c r="F88" s="19">
        <v>1.05018</v>
      </c>
      <c r="G88" s="19">
        <v>0.7175</v>
      </c>
      <c r="H88" s="19">
        <v>1.4955</v>
      </c>
      <c r="I88" s="19">
        <v>0.30349</v>
      </c>
      <c r="J88" s="19">
        <v>1.22714</v>
      </c>
      <c r="K88" s="19">
        <v>0.89393</v>
      </c>
      <c r="L88" s="19">
        <v>1.15201</v>
      </c>
      <c r="M88" s="56">
        <v>1.63863</v>
      </c>
    </row>
    <row r="89" spans="2:13" ht="12">
      <c r="B89" s="130"/>
      <c r="C89" s="53">
        <v>1.18</v>
      </c>
      <c r="D89" s="18">
        <v>23.6</v>
      </c>
      <c r="E89" s="19">
        <v>0.35374</v>
      </c>
      <c r="F89" s="19">
        <v>1.46159</v>
      </c>
      <c r="G89" s="19">
        <v>0.55209</v>
      </c>
      <c r="H89" s="19">
        <v>1.36639</v>
      </c>
      <c r="I89" s="19">
        <v>0.37844</v>
      </c>
      <c r="J89" s="19">
        <v>1.11537</v>
      </c>
      <c r="K89" s="19">
        <v>0.81532</v>
      </c>
      <c r="L89" s="19">
        <v>1.11322</v>
      </c>
      <c r="M89" s="56">
        <v>1.53919</v>
      </c>
    </row>
    <row r="90" spans="2:13" ht="12.75" thickBot="1">
      <c r="B90" s="131"/>
      <c r="C90" s="60">
        <v>1.11</v>
      </c>
      <c r="D90" s="23">
        <v>18.2</v>
      </c>
      <c r="E90" s="24">
        <v>0.16143</v>
      </c>
      <c r="F90" s="24">
        <v>2.33537</v>
      </c>
      <c r="G90" s="24">
        <v>0.3695</v>
      </c>
      <c r="H90" s="24">
        <v>1.24105</v>
      </c>
      <c r="I90" s="24">
        <v>0.49952</v>
      </c>
      <c r="J90" s="24">
        <v>0.97514</v>
      </c>
      <c r="K90" s="24">
        <v>0.72041</v>
      </c>
      <c r="L90" s="24">
        <v>1.0765</v>
      </c>
      <c r="M90" s="58">
        <v>1.43281</v>
      </c>
    </row>
    <row r="91" spans="2:13" ht="12">
      <c r="B91" s="107">
        <v>0.1</v>
      </c>
      <c r="C91" s="59">
        <v>2</v>
      </c>
      <c r="D91" s="21">
        <v>58.9</v>
      </c>
      <c r="E91" s="22">
        <v>1.38197</v>
      </c>
      <c r="F91" s="22">
        <v>0.28339</v>
      </c>
      <c r="G91" s="22">
        <v>1.61686</v>
      </c>
      <c r="H91" s="22">
        <v>2.53691</v>
      </c>
      <c r="I91" s="22">
        <v>0.10348</v>
      </c>
      <c r="J91" s="22">
        <v>1.82889</v>
      </c>
      <c r="K91" s="22">
        <v>1.53807</v>
      </c>
      <c r="L91" s="22">
        <v>1.47732</v>
      </c>
      <c r="M91" s="55">
        <v>2.29867</v>
      </c>
    </row>
    <row r="92" spans="2:13" ht="12">
      <c r="B92" s="142"/>
      <c r="C92" s="53">
        <v>1.82</v>
      </c>
      <c r="D92" s="18">
        <v>54</v>
      </c>
      <c r="E92" s="19">
        <v>1.26314</v>
      </c>
      <c r="F92" s="19">
        <v>0.34388</v>
      </c>
      <c r="G92" s="19">
        <v>1.47017</v>
      </c>
      <c r="H92" s="19">
        <v>2.36273</v>
      </c>
      <c r="I92" s="19">
        <v>0.12389</v>
      </c>
      <c r="J92" s="19">
        <v>1.71797</v>
      </c>
      <c r="K92" s="19">
        <v>1.44678</v>
      </c>
      <c r="L92" s="19">
        <v>1.4064</v>
      </c>
      <c r="M92" s="56">
        <v>2.16759</v>
      </c>
    </row>
    <row r="93" spans="2:13" ht="12">
      <c r="B93" s="142"/>
      <c r="C93" s="53">
        <v>1.67</v>
      </c>
      <c r="D93" s="18">
        <v>49.4</v>
      </c>
      <c r="E93" s="19">
        <v>1.14894</v>
      </c>
      <c r="F93" s="19">
        <v>0.41635</v>
      </c>
      <c r="G93" s="19">
        <v>1.32938</v>
      </c>
      <c r="H93" s="19">
        <v>2.20106</v>
      </c>
      <c r="I93" s="19">
        <v>0.14744</v>
      </c>
      <c r="J93" s="19">
        <v>1.61583</v>
      </c>
      <c r="K93" s="19">
        <v>1.36301</v>
      </c>
      <c r="L93" s="19">
        <v>1.34414</v>
      </c>
      <c r="M93" s="56">
        <v>2.04876</v>
      </c>
    </row>
    <row r="94" spans="2:13" ht="12">
      <c r="B94" s="142"/>
      <c r="C94" s="53">
        <v>1.54</v>
      </c>
      <c r="D94" s="18">
        <v>44.9</v>
      </c>
      <c r="E94" s="19">
        <v>1.03641</v>
      </c>
      <c r="F94" s="19">
        <v>0.50536</v>
      </c>
      <c r="G94" s="19">
        <v>1.19135</v>
      </c>
      <c r="H94" s="19">
        <v>2.04811</v>
      </c>
      <c r="I94" s="19">
        <v>0.17504</v>
      </c>
      <c r="J94" s="19">
        <v>1.51954</v>
      </c>
      <c r="K94" s="19">
        <v>1.28436</v>
      </c>
      <c r="L94" s="19">
        <v>1.28878</v>
      </c>
      <c r="M94" s="56">
        <v>1.939</v>
      </c>
    </row>
    <row r="95" spans="2:13" ht="12">
      <c r="B95" s="142"/>
      <c r="C95" s="53">
        <v>1.43</v>
      </c>
      <c r="D95" s="18">
        <v>40.5</v>
      </c>
      <c r="E95" s="19">
        <v>0.92255</v>
      </c>
      <c r="F95" s="19">
        <v>0.61857</v>
      </c>
      <c r="G95" s="19">
        <v>1.05314</v>
      </c>
      <c r="H95" s="19">
        <v>1.90074</v>
      </c>
      <c r="I95" s="19">
        <v>0.20806</v>
      </c>
      <c r="J95" s="19">
        <v>1.42635</v>
      </c>
      <c r="K95" s="19">
        <v>1.20864</v>
      </c>
      <c r="L95" s="19">
        <v>1.23897</v>
      </c>
      <c r="M95" s="56">
        <v>1.83568</v>
      </c>
    </row>
    <row r="96" spans="2:13" ht="12">
      <c r="B96" s="142"/>
      <c r="C96" s="53">
        <v>1.33</v>
      </c>
      <c r="D96" s="18">
        <v>36</v>
      </c>
      <c r="E96" s="19">
        <v>0.80382</v>
      </c>
      <c r="F96" s="19">
        <v>0.76977</v>
      </c>
      <c r="G96" s="19">
        <v>0.91173</v>
      </c>
      <c r="H96" s="19">
        <v>1.75613</v>
      </c>
      <c r="I96" s="19">
        <v>0.24877</v>
      </c>
      <c r="J96" s="19">
        <v>1.3333</v>
      </c>
      <c r="K96" s="19">
        <v>1.13358</v>
      </c>
      <c r="L96" s="19">
        <v>1.19367</v>
      </c>
      <c r="M96" s="56">
        <v>1.7364</v>
      </c>
    </row>
    <row r="97" spans="2:13" ht="12">
      <c r="B97" s="142"/>
      <c r="C97" s="53">
        <v>1.25</v>
      </c>
      <c r="D97" s="18">
        <v>31.5</v>
      </c>
      <c r="E97" s="19">
        <v>0.67523</v>
      </c>
      <c r="F97" s="19">
        <v>0.98687</v>
      </c>
      <c r="G97" s="19">
        <v>0.76353</v>
      </c>
      <c r="H97" s="19">
        <v>1.61154</v>
      </c>
      <c r="I97" s="19">
        <v>0.3012</v>
      </c>
      <c r="J97" s="19">
        <v>1.23647</v>
      </c>
      <c r="K97" s="19">
        <v>1.05631</v>
      </c>
      <c r="L97" s="19">
        <v>1.15201</v>
      </c>
      <c r="M97" s="56">
        <v>1.63863</v>
      </c>
    </row>
    <row r="98" spans="2:13" ht="12">
      <c r="B98" s="142"/>
      <c r="C98" s="53">
        <v>1.18</v>
      </c>
      <c r="D98" s="18">
        <v>26.6</v>
      </c>
      <c r="E98" s="19">
        <v>0.52828</v>
      </c>
      <c r="F98" s="19">
        <v>1.33659</v>
      </c>
      <c r="G98" s="19">
        <v>0.60373</v>
      </c>
      <c r="H98" s="19">
        <v>1.4642</v>
      </c>
      <c r="I98" s="19">
        <v>0.37374</v>
      </c>
      <c r="J98" s="19">
        <v>1.12938</v>
      </c>
      <c r="K98" s="19">
        <v>0.97237</v>
      </c>
      <c r="L98" s="19">
        <v>1.11322</v>
      </c>
      <c r="M98" s="56">
        <v>1.53919</v>
      </c>
    </row>
    <row r="99" spans="2:13" ht="12">
      <c r="B99" s="142"/>
      <c r="C99" s="53">
        <v>1.11</v>
      </c>
      <c r="D99" s="18">
        <v>21.2</v>
      </c>
      <c r="E99" s="19">
        <v>0.34454</v>
      </c>
      <c r="F99" s="19">
        <v>2.03006</v>
      </c>
      <c r="G99" s="19">
        <v>0.42507</v>
      </c>
      <c r="H99" s="19">
        <v>1.31182</v>
      </c>
      <c r="I99" s="19">
        <v>0.48806</v>
      </c>
      <c r="J99" s="19">
        <v>0.99804</v>
      </c>
      <c r="K99" s="19">
        <v>0.8727</v>
      </c>
      <c r="L99" s="19">
        <v>1.0765</v>
      </c>
      <c r="M99" s="56">
        <v>1.43281</v>
      </c>
    </row>
    <row r="100" spans="2:13" ht="12.75" thickBot="1">
      <c r="B100" s="120"/>
      <c r="C100" s="54">
        <v>1.053</v>
      </c>
      <c r="D100" s="23">
        <v>14.2</v>
      </c>
      <c r="E100" s="24">
        <v>0.06344</v>
      </c>
      <c r="F100" s="24">
        <v>4.27734</v>
      </c>
      <c r="G100" s="24">
        <v>0.21587</v>
      </c>
      <c r="H100" s="24">
        <v>1.16076</v>
      </c>
      <c r="I100" s="24">
        <v>0.73406</v>
      </c>
      <c r="J100" s="24">
        <v>0.79777</v>
      </c>
      <c r="K100" s="24">
        <v>0.72981</v>
      </c>
      <c r="L100" s="24">
        <v>1.04069</v>
      </c>
      <c r="M100" s="58">
        <v>1.30676</v>
      </c>
    </row>
    <row r="101" spans="2:13" ht="12">
      <c r="B101" s="107">
        <v>0.5</v>
      </c>
      <c r="C101" s="87">
        <v>2</v>
      </c>
      <c r="D101" s="88">
        <v>66.1</v>
      </c>
      <c r="E101" s="89">
        <v>2.14302</v>
      </c>
      <c r="F101" s="89">
        <v>0.30924</v>
      </c>
      <c r="G101" s="89">
        <v>1.48167</v>
      </c>
      <c r="H101" s="89">
        <v>3.27281</v>
      </c>
      <c r="I101" s="89">
        <v>0.11498</v>
      </c>
      <c r="J101" s="89">
        <v>1.64602</v>
      </c>
      <c r="K101" s="89">
        <v>2.31499</v>
      </c>
      <c r="L101" s="22">
        <v>1.47732</v>
      </c>
      <c r="M101" s="55">
        <v>2.29867</v>
      </c>
    </row>
    <row r="102" spans="2:13" ht="12">
      <c r="B102" s="142"/>
      <c r="C102" s="90">
        <v>1.82</v>
      </c>
      <c r="D102" s="91">
        <v>61.2</v>
      </c>
      <c r="E102" s="92">
        <v>1.98277</v>
      </c>
      <c r="F102" s="92">
        <v>0.37292</v>
      </c>
      <c r="G102" s="92">
        <v>1.3557</v>
      </c>
      <c r="H102" s="92">
        <v>3.04939</v>
      </c>
      <c r="I102" s="92">
        <v>0.13752</v>
      </c>
      <c r="J102" s="92">
        <v>1.54769</v>
      </c>
      <c r="K102" s="92">
        <v>2.18441</v>
      </c>
      <c r="L102" s="19">
        <v>1.4064</v>
      </c>
      <c r="M102" s="56">
        <v>2.16759</v>
      </c>
    </row>
    <row r="103" spans="2:13" ht="12">
      <c r="B103" s="142"/>
      <c r="C103" s="90">
        <v>1.67</v>
      </c>
      <c r="D103" s="91">
        <v>56.6</v>
      </c>
      <c r="E103" s="92">
        <v>1.83163</v>
      </c>
      <c r="F103" s="92">
        <v>0.44797</v>
      </c>
      <c r="G103" s="92">
        <v>1.23556</v>
      </c>
      <c r="H103" s="92">
        <v>2.84167</v>
      </c>
      <c r="I103" s="92">
        <v>0.16347</v>
      </c>
      <c r="J103" s="92">
        <v>1.45743</v>
      </c>
      <c r="K103" s="92">
        <v>2.06575</v>
      </c>
      <c r="L103" s="19">
        <v>1.34414</v>
      </c>
      <c r="M103" s="56">
        <v>2.04876</v>
      </c>
    </row>
    <row r="104" spans="2:13" ht="12">
      <c r="B104" s="142"/>
      <c r="C104" s="90">
        <v>1.54</v>
      </c>
      <c r="D104" s="91">
        <v>52.1</v>
      </c>
      <c r="E104" s="92">
        <v>1.68578</v>
      </c>
      <c r="F104" s="92">
        <v>0.53828</v>
      </c>
      <c r="G104" s="92">
        <v>1.11849</v>
      </c>
      <c r="H104" s="92">
        <v>2.64453</v>
      </c>
      <c r="I104" s="92">
        <v>0.19377</v>
      </c>
      <c r="J104" s="92">
        <v>1.37266</v>
      </c>
      <c r="K104" s="92">
        <v>1.95561</v>
      </c>
      <c r="L104" s="19">
        <v>1.28878</v>
      </c>
      <c r="M104" s="56">
        <v>1.939</v>
      </c>
    </row>
    <row r="105" spans="2:13" ht="12">
      <c r="B105" s="142"/>
      <c r="C105" s="90">
        <v>1.43</v>
      </c>
      <c r="D105" s="91">
        <v>47.7</v>
      </c>
      <c r="E105" s="92">
        <v>1.54166</v>
      </c>
      <c r="F105" s="92">
        <v>0.65019</v>
      </c>
      <c r="G105" s="92">
        <v>1.00193</v>
      </c>
      <c r="H105" s="92">
        <v>2.45353</v>
      </c>
      <c r="I105" s="92">
        <v>0.22986</v>
      </c>
      <c r="J105" s="92">
        <v>1.29105</v>
      </c>
      <c r="K105" s="92">
        <v>1.85102</v>
      </c>
      <c r="L105" s="19">
        <v>1.23897</v>
      </c>
      <c r="M105" s="56">
        <v>1.83568</v>
      </c>
    </row>
    <row r="106" spans="2:13" ht="12">
      <c r="B106" s="142"/>
      <c r="C106" s="90">
        <v>1.33</v>
      </c>
      <c r="D106" s="91">
        <v>43.2</v>
      </c>
      <c r="E106" s="92">
        <v>1.39541</v>
      </c>
      <c r="F106" s="92">
        <v>0.79462</v>
      </c>
      <c r="G106" s="92">
        <v>0.88322</v>
      </c>
      <c r="H106" s="92">
        <v>2.26435</v>
      </c>
      <c r="I106" s="92">
        <v>0.27407</v>
      </c>
      <c r="J106" s="92">
        <v>1.21017</v>
      </c>
      <c r="K106" s="92">
        <v>1.74905</v>
      </c>
      <c r="L106" s="19">
        <v>1.19367</v>
      </c>
      <c r="M106" s="56">
        <v>1.7364</v>
      </c>
    </row>
    <row r="107" spans="2:13" ht="12">
      <c r="B107" s="142"/>
      <c r="C107" s="90">
        <v>1.25</v>
      </c>
      <c r="D107" s="91">
        <v>38.7</v>
      </c>
      <c r="E107" s="92">
        <v>1.24211</v>
      </c>
      <c r="F107" s="92">
        <v>0.99258</v>
      </c>
      <c r="G107" s="92">
        <v>0.75913</v>
      </c>
      <c r="H107" s="92">
        <v>2.07218</v>
      </c>
      <c r="I107" s="92">
        <v>0.33047</v>
      </c>
      <c r="J107" s="92">
        <v>1.12694</v>
      </c>
      <c r="K107" s="92">
        <v>1.64621</v>
      </c>
      <c r="L107" s="19">
        <v>1.15201</v>
      </c>
      <c r="M107" s="56">
        <v>1.63863</v>
      </c>
    </row>
    <row r="108" spans="2:13" ht="12">
      <c r="B108" s="142"/>
      <c r="C108" s="90">
        <v>1.18</v>
      </c>
      <c r="D108" s="91">
        <v>33.8</v>
      </c>
      <c r="E108" s="92">
        <v>1.07414</v>
      </c>
      <c r="F108" s="92">
        <v>1.29087</v>
      </c>
      <c r="G108" s="92">
        <v>0.62511</v>
      </c>
      <c r="H108" s="92">
        <v>1.87058</v>
      </c>
      <c r="I108" s="92">
        <v>0.40721</v>
      </c>
      <c r="J108" s="92">
        <v>1.03656</v>
      </c>
      <c r="K108" s="92">
        <v>1.53733</v>
      </c>
      <c r="L108" s="19">
        <v>1.11322</v>
      </c>
      <c r="M108" s="56">
        <v>1.53919</v>
      </c>
    </row>
    <row r="109" spans="2:13" ht="12">
      <c r="B109" s="142"/>
      <c r="C109" s="90">
        <v>1.11</v>
      </c>
      <c r="D109" s="91">
        <v>28.3</v>
      </c>
      <c r="E109" s="92">
        <v>0.87643</v>
      </c>
      <c r="F109" s="92">
        <v>1.82294</v>
      </c>
      <c r="G109" s="92">
        <v>0.47337</v>
      </c>
      <c r="H109" s="92">
        <v>1.64898</v>
      </c>
      <c r="I109" s="92">
        <v>0.52423</v>
      </c>
      <c r="J109" s="92">
        <v>0.92918</v>
      </c>
      <c r="K109" s="92">
        <v>1.41234</v>
      </c>
      <c r="L109" s="19">
        <v>1.0765</v>
      </c>
      <c r="M109" s="56">
        <v>1.43281</v>
      </c>
    </row>
    <row r="110" spans="2:13" ht="12.75" thickBot="1">
      <c r="B110" s="120"/>
      <c r="C110" s="93">
        <v>1.053</v>
      </c>
      <c r="D110" s="94">
        <v>21.3</v>
      </c>
      <c r="E110" s="95">
        <v>0.60535</v>
      </c>
      <c r="F110" s="95">
        <v>3.21991</v>
      </c>
      <c r="G110" s="95">
        <v>0.28676</v>
      </c>
      <c r="H110" s="95">
        <v>1.38404</v>
      </c>
      <c r="I110" s="95">
        <v>0.75584</v>
      </c>
      <c r="J110" s="95">
        <v>0.77479</v>
      </c>
      <c r="K110" s="95">
        <v>1.24164</v>
      </c>
      <c r="L110" s="24">
        <v>1.04069</v>
      </c>
      <c r="M110" s="58">
        <v>1.30676</v>
      </c>
    </row>
    <row r="111" spans="2:13" ht="12">
      <c r="B111" s="121">
        <v>1</v>
      </c>
      <c r="C111" s="87">
        <v>2</v>
      </c>
      <c r="D111" s="88">
        <v>69.4</v>
      </c>
      <c r="E111" s="89">
        <v>2.71443</v>
      </c>
      <c r="F111" s="89">
        <v>0.34629</v>
      </c>
      <c r="G111" s="89">
        <v>1.32315</v>
      </c>
      <c r="H111" s="89">
        <v>3.86882</v>
      </c>
      <c r="I111" s="89">
        <v>0.12943</v>
      </c>
      <c r="J111" s="89">
        <v>1.46218</v>
      </c>
      <c r="K111" s="89">
        <v>2.90754</v>
      </c>
      <c r="L111" s="22">
        <v>1.47732</v>
      </c>
      <c r="M111" s="55">
        <v>2.29867</v>
      </c>
    </row>
    <row r="112" spans="2:13" ht="12">
      <c r="B112" s="122"/>
      <c r="C112" s="90">
        <v>1.82</v>
      </c>
      <c r="D112" s="91">
        <v>64.5</v>
      </c>
      <c r="E112" s="92">
        <v>2.51984</v>
      </c>
      <c r="F112" s="92">
        <v>0.41685</v>
      </c>
      <c r="G112" s="92">
        <v>1.21285</v>
      </c>
      <c r="H112" s="92">
        <v>3.60526</v>
      </c>
      <c r="I112" s="92">
        <v>0.15476</v>
      </c>
      <c r="J112" s="92">
        <v>1.37524</v>
      </c>
      <c r="K112" s="92">
        <v>2.74605</v>
      </c>
      <c r="L112" s="19">
        <v>1.4064</v>
      </c>
      <c r="M112" s="56">
        <v>2.16759</v>
      </c>
    </row>
    <row r="113" spans="2:13" ht="12">
      <c r="B113" s="122"/>
      <c r="C113" s="90">
        <v>1.67</v>
      </c>
      <c r="D113" s="91">
        <v>59.8</v>
      </c>
      <c r="E113" s="92">
        <v>2.33741</v>
      </c>
      <c r="F113" s="92">
        <v>0.4996</v>
      </c>
      <c r="G113" s="92">
        <v>1.10786</v>
      </c>
      <c r="H113" s="92">
        <v>3.36015</v>
      </c>
      <c r="I113" s="92">
        <v>0.1839</v>
      </c>
      <c r="J113" s="92">
        <v>1.2955</v>
      </c>
      <c r="K113" s="92">
        <v>2.59975</v>
      </c>
      <c r="L113" s="19">
        <v>1.34414</v>
      </c>
      <c r="M113" s="56">
        <v>2.04876</v>
      </c>
    </row>
    <row r="114" spans="2:13" ht="12">
      <c r="B114" s="122"/>
      <c r="C114" s="90">
        <v>1.54</v>
      </c>
      <c r="D114" s="91">
        <v>55.4</v>
      </c>
      <c r="E114" s="92">
        <v>2.16254</v>
      </c>
      <c r="F114" s="92">
        <v>0.59862</v>
      </c>
      <c r="G114" s="92">
        <v>1.00576</v>
      </c>
      <c r="H114" s="92">
        <v>3.12737</v>
      </c>
      <c r="I114" s="92">
        <v>0.21789</v>
      </c>
      <c r="J114" s="92">
        <v>1.22069</v>
      </c>
      <c r="K114" s="92">
        <v>2.46444</v>
      </c>
      <c r="L114" s="19">
        <v>1.28878</v>
      </c>
      <c r="M114" s="56">
        <v>1.939</v>
      </c>
    </row>
    <row r="115" spans="2:13" ht="12">
      <c r="B115" s="122"/>
      <c r="C115" s="90">
        <v>1.43</v>
      </c>
      <c r="D115" s="91">
        <v>50.9</v>
      </c>
      <c r="E115" s="92">
        <v>1.99102</v>
      </c>
      <c r="F115" s="92">
        <v>0.72038</v>
      </c>
      <c r="G115" s="92">
        <v>0.9043</v>
      </c>
      <c r="H115" s="92">
        <v>2.90157</v>
      </c>
      <c r="I115" s="92">
        <v>0.25833</v>
      </c>
      <c r="J115" s="92">
        <v>1.14878</v>
      </c>
      <c r="K115" s="92">
        <v>2.33654</v>
      </c>
      <c r="L115" s="19">
        <v>1.23897</v>
      </c>
      <c r="M115" s="56">
        <v>1.83568</v>
      </c>
    </row>
    <row r="116" spans="2:13" ht="12">
      <c r="B116" s="122"/>
      <c r="C116" s="90">
        <v>1.33</v>
      </c>
      <c r="D116" s="91">
        <v>46.5</v>
      </c>
      <c r="E116" s="92">
        <v>1.81847</v>
      </c>
      <c r="F116" s="92">
        <v>0.87602</v>
      </c>
      <c r="G116" s="92">
        <v>0.80115</v>
      </c>
      <c r="H116" s="92">
        <v>2.67747</v>
      </c>
      <c r="I116" s="92">
        <v>0.307773</v>
      </c>
      <c r="J116" s="92">
        <v>1.07765</v>
      </c>
      <c r="K116" s="92">
        <v>2.21251</v>
      </c>
      <c r="L116" s="19">
        <v>1.19367</v>
      </c>
      <c r="M116" s="56">
        <v>1.7364</v>
      </c>
    </row>
    <row r="117" spans="2:13" ht="12">
      <c r="B117" s="122"/>
      <c r="C117" s="90">
        <v>1.25</v>
      </c>
      <c r="D117" s="91">
        <v>41.9</v>
      </c>
      <c r="E117" s="92">
        <v>1.63945</v>
      </c>
      <c r="F117" s="92">
        <v>1.08657</v>
      </c>
      <c r="G117" s="92">
        <v>0.69347</v>
      </c>
      <c r="H117" s="92">
        <v>2.44906</v>
      </c>
      <c r="I117" s="92">
        <v>0.37069</v>
      </c>
      <c r="J117" s="92">
        <v>1.00468</v>
      </c>
      <c r="K117" s="92">
        <v>2.08827</v>
      </c>
      <c r="L117" s="19">
        <v>1.15201</v>
      </c>
      <c r="M117" s="56">
        <v>1.63863</v>
      </c>
    </row>
    <row r="118" spans="2:13" ht="12">
      <c r="B118" s="122"/>
      <c r="C118" s="90">
        <v>1.18</v>
      </c>
      <c r="D118" s="91">
        <v>37.1</v>
      </c>
      <c r="E118" s="92">
        <v>1.4458</v>
      </c>
      <c r="F118" s="92">
        <v>1.39798</v>
      </c>
      <c r="G118" s="92">
        <v>0.57721</v>
      </c>
      <c r="H118" s="92">
        <v>2.20804</v>
      </c>
      <c r="I118" s="92">
        <v>0.45594</v>
      </c>
      <c r="J118" s="92">
        <v>0.92578</v>
      </c>
      <c r="K118" s="92">
        <v>1.95788</v>
      </c>
      <c r="L118" s="19">
        <v>1.11322</v>
      </c>
      <c r="M118" s="56">
        <v>1.53919</v>
      </c>
    </row>
    <row r="119" spans="2:13" ht="12">
      <c r="B119" s="122"/>
      <c r="C119" s="90">
        <v>1.11</v>
      </c>
      <c r="D119" s="91">
        <v>31.6</v>
      </c>
      <c r="E119" s="92">
        <v>1.22188</v>
      </c>
      <c r="F119" s="92">
        <v>1.9376</v>
      </c>
      <c r="G119" s="92">
        <v>0.44535</v>
      </c>
      <c r="H119" s="92">
        <v>1.94009</v>
      </c>
      <c r="I119" s="92">
        <v>0.58492</v>
      </c>
      <c r="J119" s="92">
        <v>0.83278</v>
      </c>
      <c r="K119" s="92">
        <v>1.80995</v>
      </c>
      <c r="L119" s="19">
        <v>1.0765</v>
      </c>
      <c r="M119" s="56">
        <v>1.43281</v>
      </c>
    </row>
    <row r="120" spans="2:13" ht="12.75" thickBot="1">
      <c r="B120" s="124"/>
      <c r="C120" s="96">
        <v>1.053</v>
      </c>
      <c r="D120" s="97">
        <v>24.6</v>
      </c>
      <c r="E120" s="98">
        <v>0.92405</v>
      </c>
      <c r="F120" s="98">
        <v>3.27802</v>
      </c>
      <c r="G120" s="98">
        <v>0.28168</v>
      </c>
      <c r="H120" s="98">
        <v>1.61071</v>
      </c>
      <c r="I120" s="98">
        <v>0.83537</v>
      </c>
      <c r="J120" s="98">
        <v>0.70103</v>
      </c>
      <c r="K120" s="98">
        <v>1.61139</v>
      </c>
      <c r="L120" s="20">
        <v>1.04069</v>
      </c>
      <c r="M120" s="57">
        <v>1.30676</v>
      </c>
    </row>
    <row r="121" ht="12.75" thickTop="1"/>
    <row r="122" ht="12.75" thickBot="1">
      <c r="B122" t="s">
        <v>46</v>
      </c>
    </row>
    <row r="123" spans="2:14" ht="12.75" thickTop="1">
      <c r="B123" s="43" t="s">
        <v>31</v>
      </c>
      <c r="C123" s="138" t="s">
        <v>16</v>
      </c>
      <c r="D123" s="44" t="s">
        <v>7</v>
      </c>
      <c r="E123" s="44" t="s">
        <v>47</v>
      </c>
      <c r="F123" s="44" t="s">
        <v>33</v>
      </c>
      <c r="G123" s="44" t="s">
        <v>35</v>
      </c>
      <c r="H123" s="44" t="s">
        <v>39</v>
      </c>
      <c r="I123" s="44" t="s">
        <v>40</v>
      </c>
      <c r="J123" s="44" t="s">
        <v>43</v>
      </c>
      <c r="K123" s="44" t="s">
        <v>48</v>
      </c>
      <c r="L123" s="44" t="s">
        <v>49</v>
      </c>
      <c r="M123" s="127" t="s">
        <v>44</v>
      </c>
      <c r="N123" s="125" t="s">
        <v>45</v>
      </c>
    </row>
    <row r="124" spans="2:14" ht="12.75" thickBot="1">
      <c r="B124" s="45" t="s">
        <v>5</v>
      </c>
      <c r="C124" s="139"/>
      <c r="D124" s="46" t="s">
        <v>5</v>
      </c>
      <c r="E124" s="46" t="s">
        <v>37</v>
      </c>
      <c r="F124" s="46" t="s">
        <v>37</v>
      </c>
      <c r="G124" s="46" t="s">
        <v>37</v>
      </c>
      <c r="H124" s="46" t="s">
        <v>37</v>
      </c>
      <c r="I124" s="46" t="s">
        <v>37</v>
      </c>
      <c r="J124" s="46" t="s">
        <v>37</v>
      </c>
      <c r="K124" s="46" t="s">
        <v>37</v>
      </c>
      <c r="L124" s="46" t="s">
        <v>37</v>
      </c>
      <c r="M124" s="128"/>
      <c r="N124" s="126"/>
    </row>
    <row r="125" spans="2:14" ht="12">
      <c r="B125" s="132">
        <v>0.05</v>
      </c>
      <c r="C125" s="99">
        <v>2.17</v>
      </c>
      <c r="D125" s="21">
        <v>73.3</v>
      </c>
      <c r="E125" s="22">
        <v>1.34038</v>
      </c>
      <c r="F125" s="22">
        <v>2.00348</v>
      </c>
      <c r="G125" s="22">
        <v>0.2023</v>
      </c>
      <c r="H125" s="22">
        <v>2.17757</v>
      </c>
      <c r="I125" s="22">
        <v>2.28623</v>
      </c>
      <c r="J125" s="22">
        <v>0.11598</v>
      </c>
      <c r="K125" s="22">
        <v>2.00135</v>
      </c>
      <c r="L125" s="22">
        <v>1.2296</v>
      </c>
      <c r="M125" s="22">
        <v>1.50667</v>
      </c>
      <c r="N125" s="55">
        <v>2.07557</v>
      </c>
    </row>
    <row r="126" spans="2:14" ht="12">
      <c r="B126" s="133"/>
      <c r="C126" s="100">
        <v>1.927</v>
      </c>
      <c r="D126" s="18">
        <v>67.5</v>
      </c>
      <c r="E126" s="19">
        <v>1.27658</v>
      </c>
      <c r="F126" s="19">
        <v>1.87168</v>
      </c>
      <c r="G126" s="19">
        <v>0.24371</v>
      </c>
      <c r="H126" s="19">
        <v>1.99644</v>
      </c>
      <c r="I126" s="19">
        <v>2.12452</v>
      </c>
      <c r="J126" s="19">
        <v>0.13897</v>
      </c>
      <c r="K126" s="19">
        <v>1.86858</v>
      </c>
      <c r="L126" s="19">
        <v>1.1451</v>
      </c>
      <c r="M126" s="19">
        <v>1.43363</v>
      </c>
      <c r="N126" s="56">
        <v>1.96237</v>
      </c>
    </row>
    <row r="127" spans="2:14" ht="12">
      <c r="B127" s="133"/>
      <c r="C127" s="100">
        <v>1.762</v>
      </c>
      <c r="D127" s="18">
        <v>61.9</v>
      </c>
      <c r="E127" s="19">
        <v>1.22059</v>
      </c>
      <c r="F127" s="19">
        <v>1.74942</v>
      </c>
      <c r="G127" s="19">
        <v>0.29239</v>
      </c>
      <c r="H127" s="19">
        <v>1.82388</v>
      </c>
      <c r="I127" s="19">
        <v>1.97355</v>
      </c>
      <c r="J127" s="19">
        <v>0.16556</v>
      </c>
      <c r="K127" s="19">
        <v>1.745</v>
      </c>
      <c r="L127" s="19">
        <v>1.0665</v>
      </c>
      <c r="M127" s="19">
        <v>1.36936</v>
      </c>
      <c r="N127" s="56">
        <v>1.86049</v>
      </c>
    </row>
    <row r="128" spans="2:14" ht="12">
      <c r="B128" s="133"/>
      <c r="C128" s="100">
        <v>1.622</v>
      </c>
      <c r="D128" s="18">
        <v>56.5</v>
      </c>
      <c r="E128" s="19">
        <v>1.17077</v>
      </c>
      <c r="F128" s="19">
        <v>1.63351</v>
      </c>
      <c r="G128" s="19">
        <v>0.35082</v>
      </c>
      <c r="H128" s="19">
        <v>1.6558</v>
      </c>
      <c r="I128" s="19">
        <v>1.82965</v>
      </c>
      <c r="J128" s="19">
        <v>0.19678</v>
      </c>
      <c r="K128" s="19">
        <v>1.6273</v>
      </c>
      <c r="L128" s="19">
        <v>0.99072</v>
      </c>
      <c r="M128" s="19">
        <v>1.31206</v>
      </c>
      <c r="N128" s="56">
        <v>1.76714</v>
      </c>
    </row>
    <row r="129" spans="2:14" ht="12">
      <c r="B129" s="133"/>
      <c r="C129" s="100">
        <v>1.501</v>
      </c>
      <c r="D129" s="18">
        <v>51.2</v>
      </c>
      <c r="E129" s="19">
        <v>1.12588</v>
      </c>
      <c r="F129" s="19">
        <v>1.52107</v>
      </c>
      <c r="G129" s="19">
        <v>0.42297</v>
      </c>
      <c r="H129" s="19">
        <v>1.48838</v>
      </c>
      <c r="I129" s="19">
        <v>1.68965</v>
      </c>
      <c r="J129" s="19">
        <v>0.23424</v>
      </c>
      <c r="K129" s="19">
        <v>1.51243</v>
      </c>
      <c r="L129" s="19">
        <v>0.91597</v>
      </c>
      <c r="M129" s="19">
        <v>1.26034</v>
      </c>
      <c r="N129" s="56">
        <v>1.68007</v>
      </c>
    </row>
    <row r="130" spans="2:14" ht="12">
      <c r="B130" s="133"/>
      <c r="C130" s="100">
        <v>1.395</v>
      </c>
      <c r="D130" s="18">
        <v>45.9</v>
      </c>
      <c r="E130" s="19">
        <v>1.08488</v>
      </c>
      <c r="F130" s="19">
        <v>1.40917</v>
      </c>
      <c r="G130" s="19">
        <v>0.51575</v>
      </c>
      <c r="H130" s="19">
        <v>1.31755</v>
      </c>
      <c r="I130" s="19">
        <v>1.55049</v>
      </c>
      <c r="J130" s="19">
        <v>0.28054</v>
      </c>
      <c r="K130" s="19">
        <v>1.39719</v>
      </c>
      <c r="L130" s="19">
        <v>0.93998</v>
      </c>
      <c r="M130" s="19">
        <v>1.21309</v>
      </c>
      <c r="N130" s="56">
        <v>1.59726</v>
      </c>
    </row>
    <row r="131" spans="2:14" ht="12">
      <c r="B131" s="133"/>
      <c r="C131" s="100">
        <v>1.302</v>
      </c>
      <c r="D131" s="18">
        <v>40.4</v>
      </c>
      <c r="E131" s="19">
        <v>1.04685</v>
      </c>
      <c r="F131" s="19">
        <v>1.29421</v>
      </c>
      <c r="G131" s="19">
        <v>0.64245</v>
      </c>
      <c r="H131" s="19">
        <v>1.13826</v>
      </c>
      <c r="I131" s="19">
        <v>1.40873</v>
      </c>
      <c r="J131" s="19">
        <v>0.3403</v>
      </c>
      <c r="K131" s="19">
        <v>1.27755</v>
      </c>
      <c r="L131" s="19">
        <v>0.75971</v>
      </c>
      <c r="M131" s="19">
        <v>1.16939</v>
      </c>
      <c r="N131" s="56">
        <v>1.51664</v>
      </c>
    </row>
    <row r="132" spans="2:14" ht="12">
      <c r="B132" s="133"/>
      <c r="C132" s="100">
        <v>1.219</v>
      </c>
      <c r="D132" s="18">
        <v>34.6</v>
      </c>
      <c r="E132" s="19">
        <v>1.01074</v>
      </c>
      <c r="F132" s="19">
        <v>1.17084</v>
      </c>
      <c r="G132" s="19">
        <v>0.83281</v>
      </c>
      <c r="H132" s="19">
        <v>0.94311</v>
      </c>
      <c r="I132" s="19">
        <v>1.25996</v>
      </c>
      <c r="J132" s="19">
        <v>0.42288</v>
      </c>
      <c r="K132" s="19">
        <v>1.14725</v>
      </c>
      <c r="L132" s="19">
        <v>0.67029</v>
      </c>
      <c r="M132" s="19">
        <v>1.12836</v>
      </c>
      <c r="N132" s="56">
        <v>1.4357</v>
      </c>
    </row>
    <row r="133" spans="2:14" ht="12">
      <c r="B133" s="133"/>
      <c r="C133" s="100">
        <v>1.143</v>
      </c>
      <c r="D133" s="18">
        <v>28</v>
      </c>
      <c r="E133" s="19">
        <v>0.97492</v>
      </c>
      <c r="F133" s="19">
        <v>1.02862</v>
      </c>
      <c r="G133" s="19">
        <v>1.17284</v>
      </c>
      <c r="H133" s="19">
        <v>0.71894</v>
      </c>
      <c r="I133" s="19">
        <v>1.09737</v>
      </c>
      <c r="J133" s="19">
        <v>0.55178</v>
      </c>
      <c r="K133" s="19">
        <v>0.99385</v>
      </c>
      <c r="L133" s="19">
        <v>0.56172</v>
      </c>
      <c r="M133" s="19">
        <v>1.08903</v>
      </c>
      <c r="N133" s="56">
        <v>1.35039</v>
      </c>
    </row>
    <row r="134" spans="2:14" ht="12.75" thickBot="1">
      <c r="B134" s="134"/>
      <c r="C134" s="101">
        <v>1.073</v>
      </c>
      <c r="D134" s="23">
        <v>19.6</v>
      </c>
      <c r="E134" s="24">
        <v>0.93412</v>
      </c>
      <c r="F134" s="24">
        <v>0.83702</v>
      </c>
      <c r="G134" s="24">
        <v>2.08577</v>
      </c>
      <c r="H134" s="24">
        <v>0.43508</v>
      </c>
      <c r="I134" s="24">
        <v>0.90883</v>
      </c>
      <c r="J134" s="24">
        <v>0.81901</v>
      </c>
      <c r="K134" s="24">
        <v>0.78025</v>
      </c>
      <c r="L134" s="24">
        <v>0.4036</v>
      </c>
      <c r="M134" s="24">
        <v>1.04974</v>
      </c>
      <c r="N134" s="58">
        <v>1.25095</v>
      </c>
    </row>
    <row r="135" spans="2:14" ht="12">
      <c r="B135" s="132">
        <v>0.1</v>
      </c>
      <c r="C135" s="99">
        <v>2.124</v>
      </c>
      <c r="D135" s="21">
        <v>76.4</v>
      </c>
      <c r="E135" s="22">
        <v>1.51065</v>
      </c>
      <c r="F135" s="22">
        <v>2.05506</v>
      </c>
      <c r="G135" s="22">
        <v>0.19181</v>
      </c>
      <c r="H135" s="22">
        <v>2.26128</v>
      </c>
      <c r="I135" s="22">
        <v>2.36706</v>
      </c>
      <c r="J135" s="22">
        <v>0.11309</v>
      </c>
      <c r="K135" s="22">
        <v>2.05256</v>
      </c>
      <c r="L135" s="22">
        <v>1.40237</v>
      </c>
      <c r="M135" s="22">
        <v>1.50667</v>
      </c>
      <c r="N135" s="55">
        <v>2.07557</v>
      </c>
    </row>
    <row r="136" spans="2:14" ht="12">
      <c r="B136" s="133"/>
      <c r="C136" s="100">
        <v>1.927</v>
      </c>
      <c r="D136" s="18">
        <v>70.5</v>
      </c>
      <c r="E136" s="19">
        <v>1.43805</v>
      </c>
      <c r="F136" s="19">
        <v>1.92234</v>
      </c>
      <c r="G136" s="19">
        <v>0.23433</v>
      </c>
      <c r="H136" s="19">
        <v>2.07634</v>
      </c>
      <c r="I136" s="19">
        <v>2.20081</v>
      </c>
      <c r="J136" s="19">
        <v>0.13534</v>
      </c>
      <c r="K136" s="19">
        <v>1.91867</v>
      </c>
      <c r="L136" s="19">
        <v>1.3099</v>
      </c>
      <c r="M136" s="19">
        <v>1.43363</v>
      </c>
      <c r="N136" s="56">
        <v>1.96237</v>
      </c>
    </row>
    <row r="137" spans="2:14" ht="12">
      <c r="B137" s="133"/>
      <c r="C137" s="100">
        <v>1.762</v>
      </c>
      <c r="D137" s="18">
        <v>64.9</v>
      </c>
      <c r="E137" s="19">
        <v>1.3742</v>
      </c>
      <c r="F137" s="19">
        <v>1.79961</v>
      </c>
      <c r="G137" s="19">
        <v>0.28061</v>
      </c>
      <c r="H137" s="19">
        <v>1.90049</v>
      </c>
      <c r="I137" s="19">
        <v>2.04566</v>
      </c>
      <c r="J137" s="19">
        <v>0.161</v>
      </c>
      <c r="K137" s="19">
        <v>1.79436</v>
      </c>
      <c r="L137" s="19">
        <v>1.22378</v>
      </c>
      <c r="M137" s="19">
        <v>1.36936</v>
      </c>
      <c r="N137" s="56">
        <v>1.86049</v>
      </c>
    </row>
    <row r="138" spans="2:14" ht="12">
      <c r="B138" s="133"/>
      <c r="C138" s="100">
        <v>1.622</v>
      </c>
      <c r="D138" s="18">
        <v>59.5</v>
      </c>
      <c r="E138" s="19">
        <v>1.31725</v>
      </c>
      <c r="F138" s="19">
        <v>1.68367</v>
      </c>
      <c r="G138" s="19">
        <v>0.33585</v>
      </c>
      <c r="H138" s="19">
        <v>1.72958</v>
      </c>
      <c r="I138" s="19">
        <v>1.89778</v>
      </c>
      <c r="J138" s="19">
        <v>0.19104</v>
      </c>
      <c r="K138" s="19">
        <v>1.67625</v>
      </c>
      <c r="L138" s="19">
        <v>1.14162</v>
      </c>
      <c r="M138" s="19">
        <v>1.31206</v>
      </c>
      <c r="N138" s="56">
        <v>1.76714</v>
      </c>
    </row>
    <row r="139" spans="2:14" ht="12">
      <c r="B139" s="133"/>
      <c r="C139" s="100">
        <v>1.501</v>
      </c>
      <c r="D139" s="18">
        <v>54.2</v>
      </c>
      <c r="E139" s="19">
        <v>1.26577</v>
      </c>
      <c r="F139" s="19">
        <v>1.57169</v>
      </c>
      <c r="G139" s="19">
        <v>0.40363</v>
      </c>
      <c r="H139" s="19">
        <v>1.55971</v>
      </c>
      <c r="I139" s="19">
        <v>1.75387</v>
      </c>
      <c r="J139" s="19">
        <v>0.22691</v>
      </c>
      <c r="K139" s="19">
        <v>1.5613</v>
      </c>
      <c r="L139" s="19">
        <v>1.06123</v>
      </c>
      <c r="M139" s="19">
        <v>1.26034</v>
      </c>
      <c r="N139" s="56">
        <v>1.68007</v>
      </c>
    </row>
    <row r="140" spans="2:14" ht="12">
      <c r="B140" s="133"/>
      <c r="C140" s="100">
        <v>1.395</v>
      </c>
      <c r="D140" s="18">
        <v>48.9</v>
      </c>
      <c r="E140" s="19">
        <v>1.21857</v>
      </c>
      <c r="F140" s="19">
        <v>1.46081</v>
      </c>
      <c r="G140" s="19">
        <v>0.49001</v>
      </c>
      <c r="H140" s="19">
        <v>1.38678</v>
      </c>
      <c r="I140" s="19">
        <v>1.61063</v>
      </c>
      <c r="J140" s="19">
        <v>0.27101</v>
      </c>
      <c r="K140" s="19">
        <v>1.44631</v>
      </c>
      <c r="L140" s="19">
        <v>0.98022</v>
      </c>
      <c r="M140" s="19">
        <v>1.21309</v>
      </c>
      <c r="N140" s="56">
        <v>1.59726</v>
      </c>
    </row>
    <row r="141" spans="2:14" ht="12">
      <c r="B141" s="133"/>
      <c r="C141" s="100">
        <v>1.302</v>
      </c>
      <c r="D141" s="18">
        <v>43.5</v>
      </c>
      <c r="E141" s="19">
        <v>1.17455</v>
      </c>
      <c r="F141" s="19">
        <v>1.34765</v>
      </c>
      <c r="G141" s="19">
        <v>0.60651</v>
      </c>
      <c r="H141" s="19">
        <v>1.2057</v>
      </c>
      <c r="I141" s="19">
        <v>1.46435</v>
      </c>
      <c r="J141" s="19">
        <v>0.32754</v>
      </c>
      <c r="K141" s="19">
        <v>1.3273</v>
      </c>
      <c r="L141" s="19">
        <v>0.89555</v>
      </c>
      <c r="M141" s="19">
        <v>1.16939</v>
      </c>
      <c r="N141" s="56">
        <v>1.51664</v>
      </c>
    </row>
    <row r="142" spans="2:14" ht="12">
      <c r="B142" s="133"/>
      <c r="C142" s="100">
        <v>1.219</v>
      </c>
      <c r="D142" s="18">
        <v>37.6</v>
      </c>
      <c r="E142" s="19">
        <v>1.13251</v>
      </c>
      <c r="F142" s="19">
        <v>1.22726</v>
      </c>
      <c r="G142" s="19">
        <v>0.77839</v>
      </c>
      <c r="H142" s="19">
        <v>1.00905</v>
      </c>
      <c r="I142" s="19">
        <v>1.31005</v>
      </c>
      <c r="J142" s="19">
        <v>0.4049</v>
      </c>
      <c r="K142" s="19">
        <v>1.19818</v>
      </c>
      <c r="L142" s="19">
        <v>0.80243</v>
      </c>
      <c r="M142" s="19">
        <v>1.12836</v>
      </c>
      <c r="N142" s="56">
        <v>1.4357</v>
      </c>
    </row>
    <row r="143" spans="2:14" ht="12">
      <c r="B143" s="133"/>
      <c r="C143" s="100">
        <v>1.143</v>
      </c>
      <c r="D143" s="18">
        <v>31</v>
      </c>
      <c r="E143" s="19">
        <v>1.09055</v>
      </c>
      <c r="F143" s="19">
        <v>1.09027</v>
      </c>
      <c r="G143" s="19">
        <v>1.07628</v>
      </c>
      <c r="H143" s="19">
        <v>0.78344</v>
      </c>
      <c r="I143" s="19">
        <v>1.13948</v>
      </c>
      <c r="J143" s="19">
        <v>0.52379</v>
      </c>
      <c r="K143" s="19">
        <v>1.04695</v>
      </c>
      <c r="L143" s="19">
        <v>0.6912</v>
      </c>
      <c r="M143" s="19">
        <v>1.08903</v>
      </c>
      <c r="N143" s="56">
        <v>1.35039</v>
      </c>
    </row>
    <row r="144" spans="2:14" ht="12.75" thickBot="1">
      <c r="B144" s="134"/>
      <c r="C144" s="101">
        <v>1.073</v>
      </c>
      <c r="D144" s="23">
        <v>22.6</v>
      </c>
      <c r="E144" s="24">
        <v>1.04323</v>
      </c>
      <c r="F144" s="24">
        <v>0.9102</v>
      </c>
      <c r="G144" s="24">
        <v>1.82726</v>
      </c>
      <c r="H144" s="24">
        <v>0.49664</v>
      </c>
      <c r="I144" s="24">
        <v>0.93501</v>
      </c>
      <c r="J144" s="24">
        <v>0.76214</v>
      </c>
      <c r="K144" s="24">
        <v>0.83846</v>
      </c>
      <c r="L144" s="24">
        <v>0.53312</v>
      </c>
      <c r="M144" s="24">
        <v>1.04974</v>
      </c>
      <c r="N144" s="58">
        <v>1.25095</v>
      </c>
    </row>
    <row r="145" spans="2:14" ht="12">
      <c r="B145" s="132">
        <v>0.5</v>
      </c>
      <c r="C145" s="99">
        <v>2.124</v>
      </c>
      <c r="D145" s="21">
        <v>83.5</v>
      </c>
      <c r="E145" s="22">
        <v>2.1157</v>
      </c>
      <c r="F145" s="22">
        <v>2.06387</v>
      </c>
      <c r="G145" s="22">
        <v>0.17886</v>
      </c>
      <c r="H145" s="22">
        <v>2.46292</v>
      </c>
      <c r="I145" s="22">
        <v>2.56806</v>
      </c>
      <c r="J145" s="22">
        <v>0.11264</v>
      </c>
      <c r="K145" s="22">
        <v>2.06083</v>
      </c>
      <c r="L145" s="22">
        <v>2.00752</v>
      </c>
      <c r="M145" s="22">
        <v>1.50667</v>
      </c>
      <c r="N145" s="55">
        <v>2.07557</v>
      </c>
    </row>
    <row r="146" spans="2:14" ht="12">
      <c r="B146" s="133"/>
      <c r="C146" s="100">
        <v>1.927</v>
      </c>
      <c r="D146" s="18">
        <v>77.7</v>
      </c>
      <c r="E146" s="19">
        <v>2.01164</v>
      </c>
      <c r="F146" s="19">
        <v>1.93544</v>
      </c>
      <c r="G146" s="19">
        <v>0.21466</v>
      </c>
      <c r="H146" s="19">
        <v>2.26663</v>
      </c>
      <c r="I146" s="19">
        <v>2.39</v>
      </c>
      <c r="J146" s="19">
        <v>0.13448</v>
      </c>
      <c r="K146" s="19">
        <v>1.93098</v>
      </c>
      <c r="L146" s="19">
        <v>1.88382</v>
      </c>
      <c r="M146" s="19">
        <v>1.43363</v>
      </c>
      <c r="N146" s="56">
        <v>1.96237</v>
      </c>
    </row>
    <row r="147" spans="2:14" ht="12">
      <c r="B147" s="133"/>
      <c r="C147" s="100">
        <v>1.762</v>
      </c>
      <c r="D147" s="18">
        <v>72.1</v>
      </c>
      <c r="E147" s="19">
        <v>1.91967</v>
      </c>
      <c r="F147" s="19">
        <v>1.81742</v>
      </c>
      <c r="G147" s="19">
        <v>0.25631</v>
      </c>
      <c r="H147" s="19">
        <v>2.08062</v>
      </c>
      <c r="I147" s="19">
        <v>2.22397</v>
      </c>
      <c r="J147" s="19">
        <v>0.15952</v>
      </c>
      <c r="K147" s="19">
        <v>1.811</v>
      </c>
      <c r="L147" s="19">
        <v>1.76991</v>
      </c>
      <c r="M147" s="19">
        <v>1.36936</v>
      </c>
      <c r="N147" s="56">
        <v>1.86049</v>
      </c>
    </row>
    <row r="148" spans="2:14" ht="12">
      <c r="B148" s="133"/>
      <c r="C148" s="100">
        <v>1.622</v>
      </c>
      <c r="D148" s="18">
        <v>66.7</v>
      </c>
      <c r="E148" s="19">
        <v>1.83714</v>
      </c>
      <c r="F148" s="19">
        <v>1.70672</v>
      </c>
      <c r="G148" s="19">
        <v>0.30566</v>
      </c>
      <c r="H148" s="19">
        <v>1.90044</v>
      </c>
      <c r="I148" s="19">
        <v>2.06581</v>
      </c>
      <c r="J148" s="19">
        <v>0.18863</v>
      </c>
      <c r="K148" s="19">
        <v>1.69761</v>
      </c>
      <c r="L148" s="19">
        <v>1.66267</v>
      </c>
      <c r="M148" s="19">
        <v>1.31206</v>
      </c>
      <c r="N148" s="56">
        <v>1.76714</v>
      </c>
    </row>
    <row r="149" spans="2:14" ht="12">
      <c r="B149" s="133"/>
      <c r="C149" s="100">
        <v>1.501</v>
      </c>
      <c r="D149" s="18">
        <v>61.4</v>
      </c>
      <c r="E149" s="19">
        <v>1.76196</v>
      </c>
      <c r="F149" s="19">
        <v>1.6007</v>
      </c>
      <c r="G149" s="19">
        <v>0.36558</v>
      </c>
      <c r="H149" s="19">
        <v>1.72205</v>
      </c>
      <c r="I149" s="19">
        <v>1.91187</v>
      </c>
      <c r="J149" s="19">
        <v>0.22311</v>
      </c>
      <c r="K149" s="19">
        <v>1.58787</v>
      </c>
      <c r="L149" s="19">
        <v>1.55931</v>
      </c>
      <c r="M149" s="19">
        <v>1.26034</v>
      </c>
      <c r="N149" s="56">
        <v>1.68007</v>
      </c>
    </row>
    <row r="150" spans="2:14" ht="12">
      <c r="B150" s="133"/>
      <c r="C150" s="100">
        <v>1.395</v>
      </c>
      <c r="D150" s="18">
        <v>56.1</v>
      </c>
      <c r="E150" s="19">
        <v>1.69235</v>
      </c>
      <c r="F150" s="19">
        <v>1.4968</v>
      </c>
      <c r="G150" s="19">
        <v>0.44092</v>
      </c>
      <c r="H150" s="19">
        <v>1.54118</v>
      </c>
      <c r="I150" s="19">
        <v>1.75849</v>
      </c>
      <c r="J150" s="19">
        <v>0.26507</v>
      </c>
      <c r="K150" s="19">
        <v>1.47875</v>
      </c>
      <c r="L150" s="19">
        <v>1.457</v>
      </c>
      <c r="M150" s="19">
        <v>1.21309</v>
      </c>
      <c r="N150" s="56">
        <v>1.59726</v>
      </c>
    </row>
    <row r="151" spans="2:14" ht="12">
      <c r="B151" s="133"/>
      <c r="C151" s="100">
        <v>1.302</v>
      </c>
      <c r="D151" s="18">
        <v>50.7</v>
      </c>
      <c r="E151" s="19">
        <v>1.6266</v>
      </c>
      <c r="F151" s="19">
        <v>1.39209</v>
      </c>
      <c r="G151" s="19">
        <v>0.54063</v>
      </c>
      <c r="H151" s="19">
        <v>1.35264</v>
      </c>
      <c r="I151" s="19">
        <v>1.60139</v>
      </c>
      <c r="J151" s="19">
        <v>0.31814</v>
      </c>
      <c r="K151" s="19">
        <v>1.36653</v>
      </c>
      <c r="L151" s="19">
        <v>1.3523</v>
      </c>
      <c r="M151" s="19">
        <v>1.16939</v>
      </c>
      <c r="N151" s="56">
        <v>1.51664</v>
      </c>
    </row>
    <row r="152" spans="2:14" ht="12">
      <c r="B152" s="133"/>
      <c r="C152" s="100">
        <v>1.219</v>
      </c>
      <c r="D152" s="18">
        <v>44.8</v>
      </c>
      <c r="E152" s="19">
        <v>1.56275</v>
      </c>
      <c r="F152" s="19">
        <v>1.28252</v>
      </c>
      <c r="G152" s="19">
        <v>0.68368</v>
      </c>
      <c r="H152" s="19">
        <v>1.14882</v>
      </c>
      <c r="I152" s="19">
        <v>1.43459</v>
      </c>
      <c r="J152" s="19">
        <v>0.38948</v>
      </c>
      <c r="K152" s="19">
        <v>1.24563</v>
      </c>
      <c r="L152" s="19">
        <v>1.2401</v>
      </c>
      <c r="M152" s="19">
        <v>1.12836</v>
      </c>
      <c r="N152" s="56">
        <v>1.4357</v>
      </c>
    </row>
    <row r="153" spans="2:14" ht="12">
      <c r="B153" s="133"/>
      <c r="C153" s="100">
        <v>1.143</v>
      </c>
      <c r="D153" s="18">
        <v>38.2</v>
      </c>
      <c r="E153" s="19">
        <v>1.49764</v>
      </c>
      <c r="F153" s="19">
        <v>1.16078</v>
      </c>
      <c r="G153" s="19">
        <v>0.92049</v>
      </c>
      <c r="H153" s="19">
        <v>0.91603</v>
      </c>
      <c r="I153" s="19">
        <v>1.24756</v>
      </c>
      <c r="J153" s="19">
        <v>0.49618</v>
      </c>
      <c r="K153" s="19">
        <v>1.1052</v>
      </c>
      <c r="L153" s="19">
        <v>1.11053</v>
      </c>
      <c r="M153" s="19">
        <v>1.08903</v>
      </c>
      <c r="N153" s="56">
        <v>1.35039</v>
      </c>
    </row>
    <row r="154" spans="2:14" ht="12.75" thickBot="1">
      <c r="B154" s="134"/>
      <c r="C154" s="101">
        <v>1.073</v>
      </c>
      <c r="D154" s="23">
        <v>29.8</v>
      </c>
      <c r="E154" s="24">
        <v>1.42294</v>
      </c>
      <c r="F154" s="24">
        <v>1.00742</v>
      </c>
      <c r="G154" s="24">
        <v>1.46348</v>
      </c>
      <c r="H154" s="24">
        <v>0.62008</v>
      </c>
      <c r="I154" s="24">
        <v>1.01434</v>
      </c>
      <c r="J154" s="24">
        <v>0.69902</v>
      </c>
      <c r="K154" s="24">
        <v>0.91418</v>
      </c>
      <c r="L154" s="24">
        <v>0.93544</v>
      </c>
      <c r="M154" s="24">
        <v>1.04974</v>
      </c>
      <c r="N154" s="58">
        <v>1.25095</v>
      </c>
    </row>
    <row r="155" spans="2:14" ht="12">
      <c r="B155" s="135">
        <v>1</v>
      </c>
      <c r="C155" s="99">
        <v>2.124</v>
      </c>
      <c r="D155" s="21">
        <v>86.8</v>
      </c>
      <c r="E155" s="22">
        <v>2.54553</v>
      </c>
      <c r="F155" s="22">
        <v>1.99513</v>
      </c>
      <c r="G155" s="22">
        <v>0.1719</v>
      </c>
      <c r="H155" s="22">
        <v>2.56268</v>
      </c>
      <c r="I155" s="22">
        <v>2.67148</v>
      </c>
      <c r="J155" s="22">
        <v>1.99201</v>
      </c>
      <c r="K155" s="22">
        <v>2.07557</v>
      </c>
      <c r="L155" s="22">
        <v>2.43361</v>
      </c>
      <c r="M155" s="22">
        <v>1.50667</v>
      </c>
      <c r="N155" s="55">
        <v>2.07557</v>
      </c>
    </row>
    <row r="156" spans="2:14" ht="12">
      <c r="B156" s="136"/>
      <c r="C156" s="100">
        <v>1.927</v>
      </c>
      <c r="D156" s="18">
        <v>81</v>
      </c>
      <c r="E156" s="19">
        <v>2.41886</v>
      </c>
      <c r="F156" s="19">
        <v>1.87282</v>
      </c>
      <c r="G156" s="19">
        <v>0.20621</v>
      </c>
      <c r="H156" s="19">
        <v>2.35944</v>
      </c>
      <c r="I156" s="19">
        <v>2.48698</v>
      </c>
      <c r="J156" s="19">
        <v>1.86823</v>
      </c>
      <c r="K156" s="19">
        <v>1.96237</v>
      </c>
      <c r="L156" s="19">
        <v>2.28673</v>
      </c>
      <c r="M156" s="19">
        <v>1.43363</v>
      </c>
      <c r="N156" s="56">
        <v>1.96237</v>
      </c>
    </row>
    <row r="157" spans="2:14" ht="12">
      <c r="B157" s="136"/>
      <c r="C157" s="100">
        <v>1.762</v>
      </c>
      <c r="D157" s="18">
        <v>75.4</v>
      </c>
      <c r="E157" s="19">
        <v>2.30662</v>
      </c>
      <c r="F157" s="19">
        <v>1.7607</v>
      </c>
      <c r="G157" s="19">
        <v>0.2461</v>
      </c>
      <c r="H157" s="19">
        <v>2.16697</v>
      </c>
      <c r="I157" s="19">
        <v>2.315</v>
      </c>
      <c r="J157" s="19">
        <v>1.75409</v>
      </c>
      <c r="K157" s="19">
        <v>1.86049</v>
      </c>
      <c r="L157" s="19">
        <v>2.15198</v>
      </c>
      <c r="M157" s="19">
        <v>1.36936</v>
      </c>
      <c r="N157" s="56">
        <v>1.86049</v>
      </c>
    </row>
    <row r="158" spans="2:14" ht="12">
      <c r="B158" s="136"/>
      <c r="C158" s="100">
        <v>1.622</v>
      </c>
      <c r="D158" s="18">
        <v>70</v>
      </c>
      <c r="E158" s="19">
        <v>2.20559</v>
      </c>
      <c r="F158" s="19">
        <v>1.65585</v>
      </c>
      <c r="G158" s="19">
        <v>0.29327</v>
      </c>
      <c r="H158" s="19">
        <v>1.98071</v>
      </c>
      <c r="I158" s="19">
        <v>2.15123</v>
      </c>
      <c r="J158" s="19">
        <v>1.64645</v>
      </c>
      <c r="K158" s="19">
        <v>1.76714</v>
      </c>
      <c r="L158" s="19">
        <v>2.02567</v>
      </c>
      <c r="M158" s="19">
        <v>1.31206</v>
      </c>
      <c r="N158" s="56">
        <v>1.76714</v>
      </c>
    </row>
    <row r="159" spans="2:14" ht="12">
      <c r="B159" s="136"/>
      <c r="C159" s="100">
        <v>1.501</v>
      </c>
      <c r="D159" s="18">
        <v>64.7</v>
      </c>
      <c r="E159" s="19">
        <v>2.11319</v>
      </c>
      <c r="F159" s="19">
        <v>1.55576</v>
      </c>
      <c r="G159" s="19">
        <v>0.35043</v>
      </c>
      <c r="H159" s="19">
        <v>1.79648</v>
      </c>
      <c r="I159" s="19">
        <v>1.99187</v>
      </c>
      <c r="J159" s="19">
        <v>1.54251</v>
      </c>
      <c r="K159" s="19">
        <v>1.68007</v>
      </c>
      <c r="L159" s="19">
        <v>1.90455</v>
      </c>
      <c r="M159" s="19">
        <v>1.26034</v>
      </c>
      <c r="N159" s="56">
        <v>1.68007</v>
      </c>
    </row>
    <row r="160" spans="2:14" ht="12">
      <c r="B160" s="136"/>
      <c r="C160" s="100">
        <v>1.395</v>
      </c>
      <c r="D160" s="18">
        <v>59.4</v>
      </c>
      <c r="E160" s="19">
        <v>2.02722</v>
      </c>
      <c r="F160" s="19">
        <v>1.45806</v>
      </c>
      <c r="G160" s="19">
        <v>0.42209</v>
      </c>
      <c r="H160" s="19">
        <v>1.60991</v>
      </c>
      <c r="I160" s="19">
        <v>1.83307</v>
      </c>
      <c r="J160" s="19">
        <v>1.43939</v>
      </c>
      <c r="K160" s="19">
        <v>1.59726</v>
      </c>
      <c r="L160" s="19">
        <v>1.78538</v>
      </c>
      <c r="M160" s="19">
        <v>1.21309</v>
      </c>
      <c r="N160" s="56">
        <v>1.59726</v>
      </c>
    </row>
    <row r="161" spans="2:14" ht="12">
      <c r="B161" s="136"/>
      <c r="C161" s="100">
        <v>1.302</v>
      </c>
      <c r="D161" s="18">
        <v>53.9</v>
      </c>
      <c r="E161" s="19">
        <v>1.9455</v>
      </c>
      <c r="F161" s="19">
        <v>1.36009</v>
      </c>
      <c r="G161" s="19">
        <v>0.51655</v>
      </c>
      <c r="H161" s="19">
        <v>1.4157</v>
      </c>
      <c r="I161" s="19">
        <v>1.67038</v>
      </c>
      <c r="J161" s="19">
        <v>1.33359</v>
      </c>
      <c r="K161" s="19">
        <v>1.51664</v>
      </c>
      <c r="L161" s="19">
        <v>1.66433</v>
      </c>
      <c r="M161" s="19">
        <v>1.16939</v>
      </c>
      <c r="N161" s="56">
        <v>1.51664</v>
      </c>
    </row>
    <row r="162" spans="2:14" ht="12">
      <c r="B162" s="136"/>
      <c r="C162" s="100">
        <v>1.219</v>
      </c>
      <c r="D162" s="18">
        <v>48.1</v>
      </c>
      <c r="E162" s="19">
        <v>1.86545</v>
      </c>
      <c r="F162" s="19">
        <v>1.25822</v>
      </c>
      <c r="G162" s="19">
        <v>0.65119</v>
      </c>
      <c r="H162" s="19">
        <v>1.20613</v>
      </c>
      <c r="I162" s="19">
        <v>1.49743</v>
      </c>
      <c r="J162" s="19">
        <v>1.21987</v>
      </c>
      <c r="K162" s="19">
        <v>1.4357</v>
      </c>
      <c r="L162" s="19">
        <v>1.5358</v>
      </c>
      <c r="M162" s="19">
        <v>1.12836</v>
      </c>
      <c r="N162" s="56">
        <v>1.4357</v>
      </c>
    </row>
    <row r="163" spans="2:14" ht="12">
      <c r="B163" s="136"/>
      <c r="C163" s="100">
        <v>1.143</v>
      </c>
      <c r="D163" s="18">
        <v>41.5</v>
      </c>
      <c r="E163" s="19">
        <v>1.78284</v>
      </c>
      <c r="F163" s="19">
        <v>1.14605</v>
      </c>
      <c r="G163" s="19">
        <v>0.87171</v>
      </c>
      <c r="H163" s="19">
        <v>0.96729</v>
      </c>
      <c r="I163" s="19">
        <v>1.30297</v>
      </c>
      <c r="J163" s="19">
        <v>1.08808</v>
      </c>
      <c r="K163" s="19">
        <v>1.35039</v>
      </c>
      <c r="L163" s="19">
        <v>1.38919</v>
      </c>
      <c r="M163" s="19">
        <v>1.08903</v>
      </c>
      <c r="N163" s="56">
        <v>1.35039</v>
      </c>
    </row>
    <row r="164" spans="2:14" ht="12.75" thickBot="1">
      <c r="B164" s="137"/>
      <c r="C164" s="102">
        <v>1.073</v>
      </c>
      <c r="D164" s="103">
        <v>33</v>
      </c>
      <c r="E164" s="20">
        <v>1.68659</v>
      </c>
      <c r="F164" s="20">
        <v>1.00688</v>
      </c>
      <c r="G164" s="20">
        <v>1.3659</v>
      </c>
      <c r="H164" s="20">
        <v>0.66438</v>
      </c>
      <c r="I164" s="20">
        <v>1.05855</v>
      </c>
      <c r="J164" s="20">
        <v>0.90923</v>
      </c>
      <c r="K164" s="20">
        <v>1.25095</v>
      </c>
      <c r="L164" s="20">
        <v>1.19477</v>
      </c>
      <c r="M164" s="20">
        <v>1.04974</v>
      </c>
      <c r="N164" s="57">
        <v>1.25095</v>
      </c>
    </row>
    <row r="165" ht="12.75" thickTop="1"/>
    <row r="166" ht="12.75" thickBot="1">
      <c r="B166" t="s">
        <v>50</v>
      </c>
    </row>
    <row r="167" spans="2:17" ht="12.75" thickTop="1">
      <c r="B167" s="43" t="s">
        <v>31</v>
      </c>
      <c r="C167" s="138" t="s">
        <v>16</v>
      </c>
      <c r="D167" s="44" t="s">
        <v>7</v>
      </c>
      <c r="E167" s="44" t="s">
        <v>32</v>
      </c>
      <c r="F167" s="44" t="s">
        <v>33</v>
      </c>
      <c r="G167" s="44" t="s">
        <v>34</v>
      </c>
      <c r="H167" s="44" t="s">
        <v>35</v>
      </c>
      <c r="I167" s="44" t="s">
        <v>40</v>
      </c>
      <c r="J167" s="44" t="s">
        <v>42</v>
      </c>
      <c r="K167" s="44" t="s">
        <v>43</v>
      </c>
      <c r="L167" s="44" t="s">
        <v>49</v>
      </c>
      <c r="M167" s="44" t="s">
        <v>51</v>
      </c>
      <c r="N167" s="44" t="s">
        <v>52</v>
      </c>
      <c r="O167" s="127" t="s">
        <v>44</v>
      </c>
      <c r="P167" s="127" t="s">
        <v>45</v>
      </c>
      <c r="Q167" s="125" t="s">
        <v>53</v>
      </c>
    </row>
    <row r="168" spans="2:17" ht="12.75" thickBot="1">
      <c r="B168" s="45" t="s">
        <v>5</v>
      </c>
      <c r="C168" s="139"/>
      <c r="D168" s="46" t="s">
        <v>5</v>
      </c>
      <c r="E168" s="46" t="s">
        <v>37</v>
      </c>
      <c r="F168" s="46" t="s">
        <v>37</v>
      </c>
      <c r="G168" s="46" t="s">
        <v>37</v>
      </c>
      <c r="H168" s="46" t="s">
        <v>37</v>
      </c>
      <c r="I168" s="46" t="s">
        <v>37</v>
      </c>
      <c r="J168" s="46" t="s">
        <v>37</v>
      </c>
      <c r="K168" s="46" t="s">
        <v>37</v>
      </c>
      <c r="L168" s="46" t="s">
        <v>37</v>
      </c>
      <c r="M168" s="46" t="s">
        <v>37</v>
      </c>
      <c r="N168" s="46" t="s">
        <v>37</v>
      </c>
      <c r="O168" s="128"/>
      <c r="P168" s="128"/>
      <c r="Q168" s="126"/>
    </row>
    <row r="169" spans="2:17" ht="12">
      <c r="B169" s="129">
        <v>0.05</v>
      </c>
      <c r="C169" s="87">
        <v>2</v>
      </c>
      <c r="D169" s="21">
        <v>90.8</v>
      </c>
      <c r="E169" s="22">
        <v>1.21414</v>
      </c>
      <c r="F169" s="22">
        <v>0.28533</v>
      </c>
      <c r="G169" s="22">
        <v>1.67689</v>
      </c>
      <c r="H169" s="22">
        <v>2.46647</v>
      </c>
      <c r="I169" s="22">
        <v>0.15471</v>
      </c>
      <c r="J169" s="22">
        <v>2.08451</v>
      </c>
      <c r="K169" s="22">
        <v>2.6163</v>
      </c>
      <c r="L169" s="22">
        <v>0.05357</v>
      </c>
      <c r="M169" s="22">
        <v>1.96911</v>
      </c>
      <c r="N169" s="22">
        <v>1.41883</v>
      </c>
      <c r="O169" s="22">
        <v>1.44569</v>
      </c>
      <c r="P169" s="22">
        <v>1.76093</v>
      </c>
      <c r="Q169" s="55">
        <v>3.07905</v>
      </c>
    </row>
    <row r="170" spans="2:17" ht="12">
      <c r="B170" s="130"/>
      <c r="C170" s="90">
        <v>1.82</v>
      </c>
      <c r="D170" s="18">
        <v>83.9</v>
      </c>
      <c r="E170" s="19">
        <v>1.1009</v>
      </c>
      <c r="F170" s="19">
        <v>0.34672</v>
      </c>
      <c r="G170" s="19">
        <v>1.52037</v>
      </c>
      <c r="H170" s="19">
        <v>2.28401</v>
      </c>
      <c r="I170" s="19">
        <v>0.18505</v>
      </c>
      <c r="J170" s="19">
        <v>1.94176</v>
      </c>
      <c r="K170" s="19">
        <v>2.45762</v>
      </c>
      <c r="L170" s="19">
        <v>0.06406</v>
      </c>
      <c r="M170" s="19">
        <v>1.86243</v>
      </c>
      <c r="N170" s="19">
        <v>1.34221</v>
      </c>
      <c r="O170" s="19">
        <v>1.37732</v>
      </c>
      <c r="P170" s="19">
        <v>1.66824</v>
      </c>
      <c r="Q170" s="56">
        <v>2.89523</v>
      </c>
    </row>
    <row r="171" spans="2:17" ht="12">
      <c r="B171" s="130"/>
      <c r="C171" s="90">
        <v>1.67</v>
      </c>
      <c r="D171" s="18">
        <v>77.4</v>
      </c>
      <c r="E171" s="19">
        <v>0.99103</v>
      </c>
      <c r="F171" s="19">
        <v>0.42057</v>
      </c>
      <c r="G171" s="19">
        <v>1.36986</v>
      </c>
      <c r="H171" s="19">
        <v>2.11333</v>
      </c>
      <c r="I171" s="19">
        <v>0.22001</v>
      </c>
      <c r="J171" s="19">
        <v>1.80838</v>
      </c>
      <c r="K171" s="19">
        <v>2.31193</v>
      </c>
      <c r="L171" s="19">
        <v>0.07612</v>
      </c>
      <c r="M171" s="19">
        <v>1.76613</v>
      </c>
      <c r="N171" s="19">
        <v>1.27306</v>
      </c>
      <c r="O171" s="19">
        <v>1.31747</v>
      </c>
      <c r="P171" s="19">
        <v>1.58539</v>
      </c>
      <c r="Q171" s="56">
        <v>2.72731</v>
      </c>
    </row>
    <row r="172" spans="2:17" ht="12">
      <c r="B172" s="130"/>
      <c r="C172" s="90">
        <v>1.54</v>
      </c>
      <c r="D172" s="18">
        <v>71.2</v>
      </c>
      <c r="E172" s="19">
        <v>0.88166</v>
      </c>
      <c r="F172" s="19">
        <v>0.51179</v>
      </c>
      <c r="G172" s="19">
        <v>1.22209</v>
      </c>
      <c r="H172" s="19">
        <v>1.95063</v>
      </c>
      <c r="I172" s="19">
        <v>0.2609</v>
      </c>
      <c r="J172" s="19">
        <v>1.68079</v>
      </c>
      <c r="K172" s="19">
        <v>2.17523</v>
      </c>
      <c r="L172" s="19">
        <v>0.0902</v>
      </c>
      <c r="M172" s="19">
        <v>1.67738</v>
      </c>
      <c r="N172" s="19">
        <v>1.20935</v>
      </c>
      <c r="O172" s="19">
        <v>1.26446</v>
      </c>
      <c r="P172" s="19">
        <v>1.51011</v>
      </c>
      <c r="Q172" s="56">
        <v>2.57086</v>
      </c>
    </row>
    <row r="173" spans="2:17" ht="12">
      <c r="B173" s="130"/>
      <c r="C173" s="90">
        <v>1.43</v>
      </c>
      <c r="D173" s="18">
        <v>65</v>
      </c>
      <c r="E173" s="19">
        <v>0.76972</v>
      </c>
      <c r="F173" s="19">
        <v>0.62867</v>
      </c>
      <c r="G173" s="19">
        <v>1.074</v>
      </c>
      <c r="H173" s="19">
        <v>1.79278</v>
      </c>
      <c r="I173" s="19">
        <v>0.30974</v>
      </c>
      <c r="J173" s="19">
        <v>1.55566</v>
      </c>
      <c r="K173" s="19">
        <v>2.04401</v>
      </c>
      <c r="L173" s="19">
        <v>0.10695</v>
      </c>
      <c r="M173" s="19">
        <v>1.59375</v>
      </c>
      <c r="N173" s="19">
        <v>1.14935</v>
      </c>
      <c r="O173" s="19">
        <v>1.21698</v>
      </c>
      <c r="P173" s="19">
        <v>1.44061</v>
      </c>
      <c r="Q173" s="56">
        <v>2.4221</v>
      </c>
    </row>
    <row r="174" spans="2:17" ht="12">
      <c r="B174" s="130"/>
      <c r="C174" s="90">
        <v>1.33</v>
      </c>
      <c r="D174" s="18">
        <v>58.8</v>
      </c>
      <c r="E174" s="19">
        <v>0.65143</v>
      </c>
      <c r="F174" s="19">
        <v>0.78645</v>
      </c>
      <c r="G174" s="19">
        <v>0.92247</v>
      </c>
      <c r="H174" s="19">
        <v>1.63703</v>
      </c>
      <c r="I174" s="19">
        <v>0.36987</v>
      </c>
      <c r="J174" s="19">
        <v>1.42933</v>
      </c>
      <c r="K174" s="19">
        <v>1.91448</v>
      </c>
      <c r="L174" s="19">
        <v>0.12744</v>
      </c>
      <c r="M174" s="19">
        <v>1.51287</v>
      </c>
      <c r="N174" s="19">
        <v>1.09131</v>
      </c>
      <c r="O174" s="19">
        <v>1.17405</v>
      </c>
      <c r="P174" s="19">
        <v>1.37534</v>
      </c>
      <c r="Q174" s="56">
        <v>2.27747</v>
      </c>
    </row>
    <row r="175" spans="2:17" ht="12">
      <c r="B175" s="130"/>
      <c r="C175" s="90">
        <v>1.25</v>
      </c>
      <c r="D175" s="18">
        <v>52.4</v>
      </c>
      <c r="E175" s="19">
        <v>0.5212</v>
      </c>
      <c r="F175" s="19">
        <v>1.01649</v>
      </c>
      <c r="G175" s="19">
        <v>0.76383</v>
      </c>
      <c r="H175" s="19">
        <v>1.48086</v>
      </c>
      <c r="I175" s="19">
        <v>0.44732</v>
      </c>
      <c r="J175" s="19">
        <v>1.29704</v>
      </c>
      <c r="K175" s="19">
        <v>1.78351</v>
      </c>
      <c r="L175" s="19">
        <v>0.15349</v>
      </c>
      <c r="M175" s="19">
        <v>1.4319</v>
      </c>
      <c r="N175" s="19">
        <v>1.03319</v>
      </c>
      <c r="O175" s="19">
        <v>1.13488</v>
      </c>
      <c r="P175" s="19">
        <v>1.31284</v>
      </c>
      <c r="Q175" s="56">
        <v>2.13306</v>
      </c>
    </row>
    <row r="176" spans="2:17" ht="12">
      <c r="B176" s="130"/>
      <c r="C176" s="90">
        <v>1.18</v>
      </c>
      <c r="D176" s="18">
        <v>45.6</v>
      </c>
      <c r="E176" s="19">
        <v>0.36898</v>
      </c>
      <c r="F176" s="19">
        <v>1.39592</v>
      </c>
      <c r="G176" s="19">
        <v>0.59336</v>
      </c>
      <c r="H176" s="19">
        <v>1.32218</v>
      </c>
      <c r="I176" s="19">
        <v>0.55473</v>
      </c>
      <c r="J176" s="19">
        <v>1.15102</v>
      </c>
      <c r="K176" s="19">
        <v>1.64439</v>
      </c>
      <c r="L176" s="19">
        <v>0.18873</v>
      </c>
      <c r="M176" s="19">
        <v>1.34659</v>
      </c>
      <c r="N176" s="19">
        <v>0.97191</v>
      </c>
      <c r="O176" s="19">
        <v>1.09878</v>
      </c>
      <c r="P176" s="19">
        <v>1.25147</v>
      </c>
      <c r="Q176" s="56">
        <v>1.98363</v>
      </c>
    </row>
    <row r="177" spans="2:17" ht="12">
      <c r="B177" s="130"/>
      <c r="C177" s="90">
        <v>1.11</v>
      </c>
      <c r="D177" s="18">
        <v>37.9</v>
      </c>
      <c r="E177" s="19">
        <v>0.17167</v>
      </c>
      <c r="F177" s="19">
        <v>2.1798</v>
      </c>
      <c r="G177" s="19">
        <v>0.40437</v>
      </c>
      <c r="H177" s="19">
        <v>1.1612</v>
      </c>
      <c r="I177" s="19">
        <v>0.72567</v>
      </c>
      <c r="J177" s="19">
        <v>0.975</v>
      </c>
      <c r="K177" s="19">
        <v>1.48728</v>
      </c>
      <c r="L177" s="19">
        <v>0.24181</v>
      </c>
      <c r="M177" s="19">
        <v>1.24837</v>
      </c>
      <c r="N177" s="19">
        <v>0.90133</v>
      </c>
      <c r="O177" s="19">
        <v>1.06512</v>
      </c>
      <c r="P177" s="19">
        <v>1.18885</v>
      </c>
      <c r="Q177" s="56">
        <v>1.82009</v>
      </c>
    </row>
    <row r="178" spans="2:17" ht="12.75" thickBot="1">
      <c r="B178" s="131"/>
      <c r="C178" s="93">
        <v>1.053</v>
      </c>
      <c r="D178" s="104">
        <v>28</v>
      </c>
      <c r="E178" s="105">
        <v>0.27385</v>
      </c>
      <c r="F178" s="105">
        <v>1.61568</v>
      </c>
      <c r="G178" s="105">
        <v>0.49349</v>
      </c>
      <c r="H178" s="105">
        <v>0.82963</v>
      </c>
      <c r="I178" s="105">
        <v>2.25964</v>
      </c>
      <c r="J178" s="105">
        <v>0.4146</v>
      </c>
      <c r="K178" s="105">
        <v>1.04888</v>
      </c>
      <c r="L178" s="105">
        <v>0.34364</v>
      </c>
      <c r="M178" s="105">
        <v>1.10975</v>
      </c>
      <c r="N178" s="105">
        <v>0.80251</v>
      </c>
      <c r="O178" s="105">
        <v>1.1199</v>
      </c>
      <c r="P178" s="105">
        <v>1.03315</v>
      </c>
      <c r="Q178" s="106">
        <v>1.61933</v>
      </c>
    </row>
    <row r="179" spans="2:17" ht="12">
      <c r="B179" s="121">
        <v>0.1</v>
      </c>
      <c r="C179" s="87">
        <v>2</v>
      </c>
      <c r="D179" s="21">
        <v>93.8</v>
      </c>
      <c r="E179" s="22">
        <v>1.41945</v>
      </c>
      <c r="F179" s="22">
        <v>0.28517</v>
      </c>
      <c r="G179" s="22">
        <v>1.67781</v>
      </c>
      <c r="H179" s="22">
        <v>2.63638</v>
      </c>
      <c r="I179" s="22">
        <v>0.15879</v>
      </c>
      <c r="J179" s="22">
        <v>2.03087</v>
      </c>
      <c r="K179" s="22">
        <v>2.79476</v>
      </c>
      <c r="L179" s="22">
        <v>0.05406</v>
      </c>
      <c r="M179" s="22">
        <v>1.95131</v>
      </c>
      <c r="N179" s="22">
        <v>1.62507</v>
      </c>
      <c r="O179" s="22">
        <v>1.44569</v>
      </c>
      <c r="P179" s="22">
        <v>1.76093</v>
      </c>
      <c r="Q179" s="55">
        <v>3.07905</v>
      </c>
    </row>
    <row r="180" spans="2:17" ht="12">
      <c r="B180" s="122"/>
      <c r="C180" s="90">
        <v>1.82</v>
      </c>
      <c r="D180" s="18">
        <v>87</v>
      </c>
      <c r="E180" s="19">
        <v>1.29656</v>
      </c>
      <c r="F180" s="19">
        <v>0.34547</v>
      </c>
      <c r="G180" s="19">
        <v>1.52587</v>
      </c>
      <c r="H180" s="19">
        <v>2.44164</v>
      </c>
      <c r="I180" s="19">
        <v>0.1899</v>
      </c>
      <c r="J180" s="19">
        <v>1.89219</v>
      </c>
      <c r="K180" s="19">
        <v>2.62558</v>
      </c>
      <c r="L180" s="19">
        <v>0.06463</v>
      </c>
      <c r="M180" s="19">
        <v>1.84601</v>
      </c>
      <c r="N180" s="19">
        <v>1.5386</v>
      </c>
      <c r="O180" s="19">
        <v>1.37732</v>
      </c>
      <c r="P180" s="19">
        <v>1.66824</v>
      </c>
      <c r="Q180" s="56">
        <v>2.89523</v>
      </c>
    </row>
    <row r="181" spans="2:17" ht="12">
      <c r="B181" s="122"/>
      <c r="C181" s="90">
        <v>1.67</v>
      </c>
      <c r="D181" s="18">
        <v>80.5</v>
      </c>
      <c r="E181" s="19">
        <v>1.17844</v>
      </c>
      <c r="F181" s="19">
        <v>0.41742</v>
      </c>
      <c r="G181" s="19">
        <v>1.38019</v>
      </c>
      <c r="H181" s="19">
        <v>2.25926</v>
      </c>
      <c r="I181" s="19">
        <v>0.22571</v>
      </c>
      <c r="J181" s="19">
        <v>1.76267</v>
      </c>
      <c r="K181" s="19">
        <v>2.47028</v>
      </c>
      <c r="L181" s="19">
        <v>0.07678</v>
      </c>
      <c r="M181" s="19">
        <v>1.75102</v>
      </c>
      <c r="N181" s="19">
        <v>1.46081</v>
      </c>
      <c r="O181" s="19">
        <v>1.31747</v>
      </c>
      <c r="P181" s="19">
        <v>1.58539</v>
      </c>
      <c r="Q181" s="56">
        <v>2.72731</v>
      </c>
    </row>
    <row r="182" spans="2:17" ht="12">
      <c r="B182" s="122"/>
      <c r="C182" s="90">
        <v>1.54</v>
      </c>
      <c r="D182" s="18">
        <v>74.2</v>
      </c>
      <c r="E182" s="19">
        <v>1.06209</v>
      </c>
      <c r="F182" s="19">
        <v>0.5054</v>
      </c>
      <c r="G182" s="19">
        <v>1.23753</v>
      </c>
      <c r="H182" s="19">
        <v>2.08505</v>
      </c>
      <c r="I182" s="19">
        <v>0.26757</v>
      </c>
      <c r="J182" s="19">
        <v>1.63887</v>
      </c>
      <c r="K182" s="19">
        <v>2.3246</v>
      </c>
      <c r="L182" s="19">
        <v>0.09095</v>
      </c>
      <c r="M182" s="19">
        <v>1.66358</v>
      </c>
      <c r="N182" s="19">
        <v>1.38944</v>
      </c>
      <c r="O182" s="19">
        <v>1.26446</v>
      </c>
      <c r="P182" s="19">
        <v>1.51011</v>
      </c>
      <c r="Q182" s="56">
        <v>2.57086</v>
      </c>
    </row>
    <row r="183" spans="2:17" ht="12">
      <c r="B183" s="122"/>
      <c r="C183" s="90">
        <v>1.43</v>
      </c>
      <c r="D183" s="18">
        <v>68</v>
      </c>
      <c r="E183" s="19">
        <v>0.94442</v>
      </c>
      <c r="F183" s="19">
        <v>0.61668</v>
      </c>
      <c r="G183" s="19">
        <v>1.09489</v>
      </c>
      <c r="H183" s="19">
        <v>1.91547</v>
      </c>
      <c r="I183" s="19">
        <v>0.31751</v>
      </c>
      <c r="J183" s="19">
        <v>1.51758</v>
      </c>
      <c r="K183" s="19">
        <v>2.18481</v>
      </c>
      <c r="L183" s="19">
        <v>0.1078</v>
      </c>
      <c r="M183" s="19">
        <v>1.58131</v>
      </c>
      <c r="N183" s="19">
        <v>1.32253</v>
      </c>
      <c r="O183" s="19">
        <v>1.21698</v>
      </c>
      <c r="P183" s="19">
        <v>1.44061</v>
      </c>
      <c r="Q183" s="56">
        <v>2.4221</v>
      </c>
    </row>
    <row r="184" spans="2:17" ht="12">
      <c r="B184" s="122"/>
      <c r="C184" s="90">
        <v>1.33</v>
      </c>
      <c r="D184" s="18">
        <v>61.8</v>
      </c>
      <c r="E184" s="19">
        <v>0.82183</v>
      </c>
      <c r="F184" s="19">
        <v>0.76431</v>
      </c>
      <c r="G184" s="19">
        <v>0.94919</v>
      </c>
      <c r="H184" s="19">
        <v>1.74722</v>
      </c>
      <c r="I184" s="19">
        <v>0.37887</v>
      </c>
      <c r="J184" s="19">
        <v>1.39536</v>
      </c>
      <c r="K184" s="19">
        <v>2.04718</v>
      </c>
      <c r="L184" s="19">
        <v>0.12837</v>
      </c>
      <c r="M184" s="19">
        <v>1.50189</v>
      </c>
      <c r="N184" s="19">
        <v>1.25823</v>
      </c>
      <c r="O184" s="19">
        <v>1.17405</v>
      </c>
      <c r="P184" s="19">
        <v>1.37534</v>
      </c>
      <c r="Q184" s="56">
        <v>2.27747</v>
      </c>
    </row>
    <row r="185" spans="2:17" ht="12">
      <c r="B185" s="122"/>
      <c r="C185" s="90">
        <v>1.25</v>
      </c>
      <c r="D185" s="18">
        <v>55.4</v>
      </c>
      <c r="E185" s="19">
        <v>0.68918</v>
      </c>
      <c r="F185" s="19">
        <v>0.97448</v>
      </c>
      <c r="G185" s="19">
        <v>0.79676</v>
      </c>
      <c r="H185" s="19">
        <v>1.5769</v>
      </c>
      <c r="I185" s="19">
        <v>0.45765</v>
      </c>
      <c r="J185" s="19">
        <v>1.26778</v>
      </c>
      <c r="K185" s="19">
        <v>1.90734</v>
      </c>
      <c r="L185" s="19">
        <v>0.15449</v>
      </c>
      <c r="M185" s="19">
        <v>1.42259</v>
      </c>
      <c r="N185" s="19">
        <v>1.19436</v>
      </c>
      <c r="O185" s="19">
        <v>1.13488</v>
      </c>
      <c r="P185" s="19">
        <v>1.31284</v>
      </c>
      <c r="Q185" s="56">
        <v>2.13306</v>
      </c>
    </row>
    <row r="186" spans="2:17" ht="12">
      <c r="B186" s="122"/>
      <c r="C186" s="90">
        <v>1.18</v>
      </c>
      <c r="D186" s="18">
        <v>48.6</v>
      </c>
      <c r="E186" s="19">
        <v>0.53775</v>
      </c>
      <c r="F186" s="19">
        <v>1.30927</v>
      </c>
      <c r="G186" s="19">
        <v>0.63263</v>
      </c>
      <c r="H186" s="19">
        <v>1.40064</v>
      </c>
      <c r="I186" s="19">
        <v>0.56615</v>
      </c>
      <c r="J186" s="19">
        <v>1.1278</v>
      </c>
      <c r="K186" s="19">
        <v>1.75902</v>
      </c>
      <c r="L186" s="19">
        <v>0.18975</v>
      </c>
      <c r="M186" s="19">
        <v>1.33936</v>
      </c>
      <c r="N186" s="19">
        <v>1.12774</v>
      </c>
      <c r="O186" s="19">
        <v>1.09878</v>
      </c>
      <c r="P186" s="19">
        <v>1.25147</v>
      </c>
      <c r="Q186" s="56">
        <v>1.98363</v>
      </c>
    </row>
    <row r="187" spans="2:17" ht="12">
      <c r="B187" s="122"/>
      <c r="C187" s="90">
        <v>1.11</v>
      </c>
      <c r="D187" s="18">
        <v>40.9</v>
      </c>
      <c r="E187" s="19">
        <v>0.34844</v>
      </c>
      <c r="F187" s="19">
        <v>1.96256</v>
      </c>
      <c r="G187" s="19">
        <v>0.44914</v>
      </c>
      <c r="H187" s="19">
        <v>1.21407</v>
      </c>
      <c r="I187" s="19">
        <v>0.73623</v>
      </c>
      <c r="J187" s="19">
        <v>0.96102</v>
      </c>
      <c r="K187" s="19">
        <v>1.59094</v>
      </c>
      <c r="L187" s="19">
        <v>0.24263</v>
      </c>
      <c r="M187" s="19">
        <v>1.24415</v>
      </c>
      <c r="N187" s="19">
        <v>1.05214</v>
      </c>
      <c r="O187" s="19">
        <v>1.06512</v>
      </c>
      <c r="P187" s="19">
        <v>1.18885</v>
      </c>
      <c r="Q187" s="56">
        <v>1.82009</v>
      </c>
    </row>
    <row r="188" spans="2:17" ht="12.75" thickBot="1">
      <c r="B188" s="123"/>
      <c r="C188" s="93">
        <v>1.053</v>
      </c>
      <c r="D188" s="104">
        <v>31.1</v>
      </c>
      <c r="E188" s="105">
        <v>0.05733</v>
      </c>
      <c r="F188" s="105">
        <v>4.02302</v>
      </c>
      <c r="G188" s="105">
        <v>0.23287</v>
      </c>
      <c r="H188" s="105">
        <v>1.01787</v>
      </c>
      <c r="I188" s="105">
        <v>1.10032</v>
      </c>
      <c r="J188" s="105">
        <v>0.72463</v>
      </c>
      <c r="K188" s="105">
        <v>1.37474</v>
      </c>
      <c r="L188" s="105">
        <v>0.34303</v>
      </c>
      <c r="M188" s="105">
        <v>1.11173</v>
      </c>
      <c r="N188" s="105">
        <v>0.94856</v>
      </c>
      <c r="O188" s="105">
        <v>1.1199</v>
      </c>
      <c r="P188" s="105">
        <v>1.03315</v>
      </c>
      <c r="Q188" s="106">
        <v>1.61933</v>
      </c>
    </row>
    <row r="189" spans="2:17" ht="12">
      <c r="B189" s="121">
        <v>0.5</v>
      </c>
      <c r="C189" s="87">
        <v>2</v>
      </c>
      <c r="D189" s="21">
        <v>101</v>
      </c>
      <c r="E189" s="22">
        <v>2.17335</v>
      </c>
      <c r="F189" s="22">
        <v>0.31665</v>
      </c>
      <c r="G189" s="22">
        <v>1.511</v>
      </c>
      <c r="H189" s="22">
        <v>3.32433</v>
      </c>
      <c r="I189" s="22">
        <v>0.1856</v>
      </c>
      <c r="J189" s="22">
        <v>1.73757</v>
      </c>
      <c r="K189" s="22">
        <v>3.5197</v>
      </c>
      <c r="L189" s="22">
        <v>0.06104</v>
      </c>
      <c r="M189" s="22">
        <v>1.72809</v>
      </c>
      <c r="N189" s="22">
        <v>2.40369</v>
      </c>
      <c r="O189" s="22">
        <v>1.44569</v>
      </c>
      <c r="P189" s="22">
        <v>1.76093</v>
      </c>
      <c r="Q189" s="55">
        <v>3.07905</v>
      </c>
    </row>
    <row r="190" spans="2:17" ht="12">
      <c r="B190" s="122"/>
      <c r="C190" s="90">
        <v>1.82</v>
      </c>
      <c r="D190" s="18">
        <v>94.2</v>
      </c>
      <c r="E190" s="19">
        <v>2.00868</v>
      </c>
      <c r="F190" s="19">
        <v>0.3816</v>
      </c>
      <c r="G190" s="19">
        <v>1.38142</v>
      </c>
      <c r="H190" s="19">
        <v>3.07968</v>
      </c>
      <c r="I190" s="19">
        <v>0.22187</v>
      </c>
      <c r="J190" s="19">
        <v>1.6195</v>
      </c>
      <c r="K190" s="19">
        <v>3.30734</v>
      </c>
      <c r="L190" s="19">
        <v>0.07294</v>
      </c>
      <c r="M190" s="19">
        <v>1.63547</v>
      </c>
      <c r="N190" s="19">
        <v>2.27914</v>
      </c>
      <c r="O190" s="19">
        <v>1.37732</v>
      </c>
      <c r="P190" s="19">
        <v>1.66824</v>
      </c>
      <c r="Q190" s="56">
        <v>2.89523</v>
      </c>
    </row>
    <row r="191" spans="2:17" ht="12">
      <c r="B191" s="122"/>
      <c r="C191" s="90">
        <v>1.67</v>
      </c>
      <c r="D191" s="18">
        <v>87.7</v>
      </c>
      <c r="E191" s="19">
        <v>1.85323</v>
      </c>
      <c r="F191" s="19">
        <v>0.45803</v>
      </c>
      <c r="G191" s="19">
        <v>1.25783</v>
      </c>
      <c r="H191" s="19">
        <v>2.8502</v>
      </c>
      <c r="I191" s="19">
        <v>0.2636</v>
      </c>
      <c r="J191" s="19">
        <v>1.50932</v>
      </c>
      <c r="K191" s="19">
        <v>3.11251</v>
      </c>
      <c r="L191" s="19">
        <v>0.08662</v>
      </c>
      <c r="M191" s="19">
        <v>1.55206</v>
      </c>
      <c r="N191" s="19">
        <v>2.16775</v>
      </c>
      <c r="O191" s="19">
        <v>1.31747</v>
      </c>
      <c r="P191" s="19">
        <v>1.58539</v>
      </c>
      <c r="Q191" s="56">
        <v>2.72731</v>
      </c>
    </row>
    <row r="192" spans="2:17" ht="12">
      <c r="B192" s="122"/>
      <c r="C192" s="90">
        <v>1.54</v>
      </c>
      <c r="D192" s="18">
        <v>81.4</v>
      </c>
      <c r="E192" s="19">
        <v>1.70309</v>
      </c>
      <c r="F192" s="19">
        <v>0.54988</v>
      </c>
      <c r="G192" s="19">
        <v>1.13742</v>
      </c>
      <c r="H192" s="19">
        <v>2.63042</v>
      </c>
      <c r="I192" s="19">
        <v>0.3123</v>
      </c>
      <c r="J192" s="19">
        <v>1.40413</v>
      </c>
      <c r="K192" s="19">
        <v>2.92985</v>
      </c>
      <c r="L192" s="19">
        <v>0.10255</v>
      </c>
      <c r="M192" s="19">
        <v>1.47543</v>
      </c>
      <c r="N192" s="19">
        <v>2.06629</v>
      </c>
      <c r="O192" s="19">
        <v>1.26446</v>
      </c>
      <c r="P192" s="19">
        <v>1.51011</v>
      </c>
      <c r="Q192" s="56">
        <v>2.57086</v>
      </c>
    </row>
    <row r="193" spans="2:17" ht="12">
      <c r="B193" s="122"/>
      <c r="C193" s="90">
        <v>1.43</v>
      </c>
      <c r="D193" s="18">
        <v>75.2</v>
      </c>
      <c r="E193" s="19">
        <v>1.55463</v>
      </c>
      <c r="F193" s="19">
        <v>0.66351</v>
      </c>
      <c r="G193" s="19">
        <v>1.01762</v>
      </c>
      <c r="H193" s="19">
        <v>2.41553</v>
      </c>
      <c r="I193" s="19">
        <v>0.3703</v>
      </c>
      <c r="J193" s="19">
        <v>1.30124</v>
      </c>
      <c r="K193" s="19">
        <v>2.75468</v>
      </c>
      <c r="L193" s="19">
        <v>0.12145</v>
      </c>
      <c r="M193" s="19">
        <v>1.40352</v>
      </c>
      <c r="N193" s="19">
        <v>1.97207</v>
      </c>
      <c r="O193" s="19">
        <v>1.21698</v>
      </c>
      <c r="P193" s="19">
        <v>1.44061</v>
      </c>
      <c r="Q193" s="56">
        <v>2.4221</v>
      </c>
    </row>
    <row r="194" spans="2:17" ht="12">
      <c r="B194" s="122"/>
      <c r="C194" s="90">
        <v>1.33</v>
      </c>
      <c r="D194" s="18">
        <v>69</v>
      </c>
      <c r="E194" s="19">
        <v>1.40391</v>
      </c>
      <c r="F194" s="19">
        <v>0.80993</v>
      </c>
      <c r="G194" s="19">
        <v>0.89573</v>
      </c>
      <c r="H194" s="19">
        <v>2.20075</v>
      </c>
      <c r="I194" s="19">
        <v>0.44135</v>
      </c>
      <c r="J194" s="19">
        <v>1.19783</v>
      </c>
      <c r="K194" s="19">
        <v>2.5823</v>
      </c>
      <c r="L194" s="19">
        <v>0.14449</v>
      </c>
      <c r="M194" s="19">
        <v>1.33434</v>
      </c>
      <c r="N194" s="19">
        <v>1.88259</v>
      </c>
      <c r="O194" s="19">
        <v>1.17405</v>
      </c>
      <c r="P194" s="19">
        <v>1.37534</v>
      </c>
      <c r="Q194" s="56">
        <v>2.27747</v>
      </c>
    </row>
    <row r="195" spans="2:17" ht="12">
      <c r="B195" s="122"/>
      <c r="C195" s="90">
        <v>1.25</v>
      </c>
      <c r="D195" s="18">
        <v>62.6</v>
      </c>
      <c r="E195" s="19">
        <v>1.24592</v>
      </c>
      <c r="F195" s="19">
        <v>1.01026</v>
      </c>
      <c r="G195" s="19">
        <v>0.76854</v>
      </c>
      <c r="H195" s="19">
        <v>1.98065</v>
      </c>
      <c r="I195" s="19">
        <v>0.53211</v>
      </c>
      <c r="J195" s="19">
        <v>1.09036</v>
      </c>
      <c r="K195" s="19">
        <v>2.40719</v>
      </c>
      <c r="L195" s="19">
        <v>0.17366</v>
      </c>
      <c r="M195" s="19">
        <v>1.26559</v>
      </c>
      <c r="N195" s="19">
        <v>1.79509</v>
      </c>
      <c r="O195" s="19">
        <v>1.13488</v>
      </c>
      <c r="P195" s="19">
        <v>1.31284</v>
      </c>
      <c r="Q195" s="56">
        <v>2.13306</v>
      </c>
    </row>
    <row r="196" spans="2:17" ht="12">
      <c r="B196" s="122"/>
      <c r="C196" s="90">
        <v>1.18</v>
      </c>
      <c r="D196" s="18">
        <v>55.8</v>
      </c>
      <c r="E196" s="19">
        <v>1.07283</v>
      </c>
      <c r="F196" s="19">
        <v>1.3116</v>
      </c>
      <c r="G196" s="19">
        <v>0.63151</v>
      </c>
      <c r="H196" s="19">
        <v>1.74785</v>
      </c>
      <c r="I196" s="19">
        <v>0.65595</v>
      </c>
      <c r="J196" s="19">
        <v>0.97339</v>
      </c>
      <c r="K196" s="19">
        <v>2.22135</v>
      </c>
      <c r="L196" s="19">
        <v>0.21286</v>
      </c>
      <c r="M196" s="19">
        <v>1.19393</v>
      </c>
      <c r="N196" s="19">
        <v>1.70575</v>
      </c>
      <c r="O196" s="19">
        <v>1.09878</v>
      </c>
      <c r="P196" s="19">
        <v>1.25147</v>
      </c>
      <c r="Q196" s="56">
        <v>1.98363</v>
      </c>
    </row>
    <row r="197" spans="2:17" ht="12">
      <c r="B197" s="122"/>
      <c r="C197" s="90">
        <v>1.11</v>
      </c>
      <c r="D197" s="18">
        <v>48.1</v>
      </c>
      <c r="E197" s="19">
        <v>0.86911</v>
      </c>
      <c r="F197" s="19">
        <v>1.84826</v>
      </c>
      <c r="G197" s="19">
        <v>0.47691</v>
      </c>
      <c r="H197" s="19">
        <v>1.49012</v>
      </c>
      <c r="I197" s="19">
        <v>0.84606</v>
      </c>
      <c r="J197" s="19">
        <v>0.83626</v>
      </c>
      <c r="K197" s="19">
        <v>2.00995</v>
      </c>
      <c r="L197" s="19">
        <v>0.27126</v>
      </c>
      <c r="M197" s="19">
        <v>1.11283</v>
      </c>
      <c r="N197" s="19">
        <v>1.60739</v>
      </c>
      <c r="O197" s="19">
        <v>1.06512</v>
      </c>
      <c r="P197" s="19">
        <v>1.18885</v>
      </c>
      <c r="Q197" s="56">
        <v>1.82009</v>
      </c>
    </row>
    <row r="198" spans="2:17" ht="12.75" thickBot="1">
      <c r="B198" s="123"/>
      <c r="C198" s="93">
        <v>1.053</v>
      </c>
      <c r="D198" s="104">
        <v>38.2</v>
      </c>
      <c r="E198" s="105">
        <v>0.58948</v>
      </c>
      <c r="F198" s="105">
        <v>3.25598</v>
      </c>
      <c r="G198" s="105">
        <v>0.28773</v>
      </c>
      <c r="H198" s="105">
        <v>1.18028</v>
      </c>
      <c r="I198" s="105">
        <v>1.22937</v>
      </c>
      <c r="J198" s="105">
        <v>0.64857</v>
      </c>
      <c r="K198" s="105">
        <v>1.73327</v>
      </c>
      <c r="L198" s="105">
        <v>0.38038</v>
      </c>
      <c r="M198" s="105">
        <v>1.00256</v>
      </c>
      <c r="N198" s="105">
        <v>2.47868</v>
      </c>
      <c r="O198" s="105">
        <v>1.1199</v>
      </c>
      <c r="P198" s="105">
        <v>1.03315</v>
      </c>
      <c r="Q198" s="106">
        <v>1.61933</v>
      </c>
    </row>
    <row r="199" spans="2:17" ht="12">
      <c r="B199" s="121">
        <v>1</v>
      </c>
      <c r="C199" s="87">
        <v>2</v>
      </c>
      <c r="D199" s="21">
        <v>104.3</v>
      </c>
      <c r="E199" s="22">
        <v>2.74278</v>
      </c>
      <c r="F199" s="22">
        <v>0.35648</v>
      </c>
      <c r="G199" s="22">
        <v>1.34218</v>
      </c>
      <c r="H199" s="22">
        <v>3.90069</v>
      </c>
      <c r="I199" s="22">
        <v>0.21252</v>
      </c>
      <c r="J199" s="22">
        <v>1.51743</v>
      </c>
      <c r="K199" s="22">
        <v>4.12825</v>
      </c>
      <c r="L199" s="22">
        <v>0.06906</v>
      </c>
      <c r="M199" s="22">
        <v>1.52725</v>
      </c>
      <c r="N199" s="22">
        <v>3.00279</v>
      </c>
      <c r="O199" s="22">
        <v>1.44569</v>
      </c>
      <c r="P199" s="22">
        <v>1.76093</v>
      </c>
      <c r="Q199" s="55">
        <v>3.07905</v>
      </c>
    </row>
    <row r="200" spans="2:17" ht="12">
      <c r="B200" s="122"/>
      <c r="C200" s="90">
        <v>1.82</v>
      </c>
      <c r="D200" s="18">
        <v>97.4</v>
      </c>
      <c r="E200" s="19">
        <v>2.54342</v>
      </c>
      <c r="F200" s="19">
        <v>0.42892</v>
      </c>
      <c r="G200" s="19">
        <v>1.22901</v>
      </c>
      <c r="H200" s="19">
        <v>3.61402</v>
      </c>
      <c r="I200" s="19">
        <v>0.25403</v>
      </c>
      <c r="J200" s="19">
        <v>1.41447</v>
      </c>
      <c r="K200" s="19">
        <v>3.87943</v>
      </c>
      <c r="L200" s="19">
        <v>0.08253</v>
      </c>
      <c r="M200" s="19">
        <v>1.44556</v>
      </c>
      <c r="N200" s="19">
        <v>2.84847</v>
      </c>
      <c r="O200" s="19">
        <v>1.37732</v>
      </c>
      <c r="P200" s="19">
        <v>1.66824</v>
      </c>
      <c r="Q200" s="56">
        <v>2.89523</v>
      </c>
    </row>
    <row r="201" spans="2:17" ht="12">
      <c r="B201" s="122"/>
      <c r="C201" s="90">
        <v>1.67</v>
      </c>
      <c r="D201" s="18">
        <v>90.9</v>
      </c>
      <c r="E201" s="19">
        <v>2.3563</v>
      </c>
      <c r="F201" s="19">
        <v>0.51382</v>
      </c>
      <c r="G201" s="19">
        <v>1.12125</v>
      </c>
      <c r="H201" s="19">
        <v>3.34504</v>
      </c>
      <c r="I201" s="19">
        <v>0.30177</v>
      </c>
      <c r="J201" s="19">
        <v>1.31842</v>
      </c>
      <c r="K201" s="19">
        <v>3.65119</v>
      </c>
      <c r="L201" s="19">
        <v>0.09799</v>
      </c>
      <c r="M201" s="19">
        <v>1.37204</v>
      </c>
      <c r="N201" s="19">
        <v>2.71072</v>
      </c>
      <c r="O201" s="19">
        <v>1.31747</v>
      </c>
      <c r="P201" s="19">
        <v>1.58539</v>
      </c>
      <c r="Q201" s="56">
        <v>2.72731</v>
      </c>
    </row>
    <row r="202" spans="2:17" ht="12">
      <c r="B202" s="122"/>
      <c r="C202" s="90">
        <v>1.54</v>
      </c>
      <c r="D202" s="18">
        <v>84.7</v>
      </c>
      <c r="E202" s="19">
        <v>2.17673</v>
      </c>
      <c r="F202" s="19">
        <v>0.61533</v>
      </c>
      <c r="G202" s="19">
        <v>1.01644</v>
      </c>
      <c r="H202" s="19">
        <v>3.08727</v>
      </c>
      <c r="I202" s="19">
        <v>0.35746</v>
      </c>
      <c r="J202" s="19">
        <v>1.22675</v>
      </c>
      <c r="K202" s="19">
        <v>3.43725</v>
      </c>
      <c r="L202" s="19">
        <v>0.11598</v>
      </c>
      <c r="M202" s="19">
        <v>1.30454</v>
      </c>
      <c r="N202" s="19">
        <v>2.58554</v>
      </c>
      <c r="O202" s="19">
        <v>1.26446</v>
      </c>
      <c r="P202" s="19">
        <v>1.51011</v>
      </c>
      <c r="Q202" s="56">
        <v>2.57086</v>
      </c>
    </row>
    <row r="203" spans="2:17" ht="12">
      <c r="B203" s="122"/>
      <c r="C203" s="90">
        <v>1.43</v>
      </c>
      <c r="D203" s="18">
        <v>78.5</v>
      </c>
      <c r="E203" s="19">
        <v>2.00046</v>
      </c>
      <c r="F203" s="19">
        <v>0.74007</v>
      </c>
      <c r="G203" s="19">
        <v>0.912434</v>
      </c>
      <c r="H203" s="19">
        <v>2.83497</v>
      </c>
      <c r="I203" s="19">
        <v>0.42374</v>
      </c>
      <c r="J203" s="19">
        <v>1.13712</v>
      </c>
      <c r="K203" s="19">
        <v>3.23211</v>
      </c>
      <c r="L203" s="19">
        <v>0.13733</v>
      </c>
      <c r="M203" s="19">
        <v>1.24124</v>
      </c>
      <c r="N203" s="19">
        <v>2.46963</v>
      </c>
      <c r="O203" s="19">
        <v>1.21698</v>
      </c>
      <c r="P203" s="19">
        <v>1.44061</v>
      </c>
      <c r="Q203" s="56">
        <v>2.4221</v>
      </c>
    </row>
    <row r="204" spans="2:17" ht="12">
      <c r="B204" s="122"/>
      <c r="C204" s="90">
        <v>1.33</v>
      </c>
      <c r="D204" s="18">
        <v>72.2</v>
      </c>
      <c r="E204" s="19">
        <v>1.82301</v>
      </c>
      <c r="F204" s="19">
        <v>0.89944</v>
      </c>
      <c r="G204" s="19">
        <v>0.80659</v>
      </c>
      <c r="H204" s="19">
        <v>2.58237</v>
      </c>
      <c r="I204" s="19">
        <v>0.50489</v>
      </c>
      <c r="J204" s="19">
        <v>1.0471</v>
      </c>
      <c r="K204" s="19">
        <v>3.03029</v>
      </c>
      <c r="L204" s="19">
        <v>0.16333</v>
      </c>
      <c r="M204" s="19">
        <v>1.18042</v>
      </c>
      <c r="N204" s="19">
        <v>2.35997</v>
      </c>
      <c r="O204" s="19">
        <v>1.17405</v>
      </c>
      <c r="P204" s="19">
        <v>1.37534</v>
      </c>
      <c r="Q204" s="56">
        <v>2.27747</v>
      </c>
    </row>
    <row r="205" spans="2:17" ht="12">
      <c r="B205" s="122"/>
      <c r="C205" s="90">
        <v>1.25</v>
      </c>
      <c r="D205" s="18">
        <v>65.9</v>
      </c>
      <c r="E205" s="19">
        <v>1.63886</v>
      </c>
      <c r="F205" s="19">
        <v>1.11499</v>
      </c>
      <c r="G205" s="19">
        <v>0.69636</v>
      </c>
      <c r="H205" s="19">
        <v>2.32279</v>
      </c>
      <c r="I205" s="19">
        <v>0.60841</v>
      </c>
      <c r="J205" s="19">
        <v>0.95364</v>
      </c>
      <c r="K205" s="19">
        <v>2.82529</v>
      </c>
      <c r="L205" s="19">
        <v>0.19622</v>
      </c>
      <c r="M205" s="19">
        <v>1.12006</v>
      </c>
      <c r="N205" s="19">
        <v>2.25331</v>
      </c>
      <c r="O205" s="19">
        <v>1.13488</v>
      </c>
      <c r="P205" s="19">
        <v>1.31284</v>
      </c>
      <c r="Q205" s="56">
        <v>2.13306</v>
      </c>
    </row>
    <row r="206" spans="2:17" ht="12">
      <c r="B206" s="122"/>
      <c r="C206" s="90">
        <v>1.18</v>
      </c>
      <c r="D206" s="18">
        <v>59</v>
      </c>
      <c r="E206" s="19">
        <v>1.43966</v>
      </c>
      <c r="F206" s="19">
        <v>1.4339</v>
      </c>
      <c r="G206" s="19">
        <v>0.57765</v>
      </c>
      <c r="H206" s="19">
        <v>2.04694</v>
      </c>
      <c r="I206" s="19">
        <v>0.74931</v>
      </c>
      <c r="J206" s="19">
        <v>0.85211</v>
      </c>
      <c r="K206" s="19">
        <v>2.60774</v>
      </c>
      <c r="L206" s="19">
        <v>0.24037</v>
      </c>
      <c r="M206" s="19">
        <v>1.05728</v>
      </c>
      <c r="N206" s="19">
        <v>2.14519</v>
      </c>
      <c r="O206" s="19">
        <v>1.09878</v>
      </c>
      <c r="P206" s="19">
        <v>1.25147</v>
      </c>
      <c r="Q206" s="56">
        <v>1.98363</v>
      </c>
    </row>
    <row r="207" spans="2:17" ht="12">
      <c r="B207" s="122"/>
      <c r="C207" s="90">
        <v>1.11</v>
      </c>
      <c r="D207" s="18">
        <v>51.4</v>
      </c>
      <c r="E207" s="19">
        <v>1.20942</v>
      </c>
      <c r="F207" s="19">
        <v>1.98733</v>
      </c>
      <c r="G207" s="19">
        <v>0.44354</v>
      </c>
      <c r="H207" s="19">
        <v>1.7388</v>
      </c>
      <c r="I207" s="19">
        <v>0.96454</v>
      </c>
      <c r="J207" s="19">
        <v>0.73354</v>
      </c>
      <c r="K207" s="19">
        <v>2.36011</v>
      </c>
      <c r="L207" s="19">
        <v>0.30601</v>
      </c>
      <c r="M207" s="19">
        <v>0.98648</v>
      </c>
      <c r="N207" s="19">
        <v>2.02739</v>
      </c>
      <c r="O207" s="19">
        <v>1.06512</v>
      </c>
      <c r="P207" s="19">
        <v>1.18885</v>
      </c>
      <c r="Q207" s="56">
        <v>1.82009</v>
      </c>
    </row>
    <row r="208" spans="2:17" ht="12.75" thickBot="1">
      <c r="B208" s="124"/>
      <c r="C208" s="96">
        <v>1.053</v>
      </c>
      <c r="D208" s="112">
        <v>41.5</v>
      </c>
      <c r="E208" s="113">
        <v>0.90325</v>
      </c>
      <c r="F208" s="113">
        <v>3.36816</v>
      </c>
      <c r="G208" s="113">
        <v>0.27815</v>
      </c>
      <c r="H208" s="113">
        <v>1.36032</v>
      </c>
      <c r="I208" s="113">
        <v>1.39234</v>
      </c>
      <c r="J208" s="113">
        <v>0.57265</v>
      </c>
      <c r="K208" s="113">
        <v>2.0349</v>
      </c>
      <c r="L208" s="113">
        <v>0.42811</v>
      </c>
      <c r="M208" s="113">
        <v>0.89079</v>
      </c>
      <c r="N208" s="113">
        <v>1.87578</v>
      </c>
      <c r="O208" s="113">
        <v>1.1199</v>
      </c>
      <c r="P208" s="113">
        <v>1.03315</v>
      </c>
      <c r="Q208" s="114">
        <v>1.61933</v>
      </c>
    </row>
    <row r="209" ht="12.75" thickTop="1"/>
  </sheetData>
  <mergeCells count="33">
    <mergeCell ref="N123:N124"/>
    <mergeCell ref="B125:B134"/>
    <mergeCell ref="C123:C124"/>
    <mergeCell ref="L80:L81"/>
    <mergeCell ref="M80:M81"/>
    <mergeCell ref="M123:M124"/>
    <mergeCell ref="B82:B90"/>
    <mergeCell ref="B91:B100"/>
    <mergeCell ref="B101:B110"/>
    <mergeCell ref="B111:B120"/>
    <mergeCell ref="B49:B57"/>
    <mergeCell ref="B58:B67"/>
    <mergeCell ref="B68:B77"/>
    <mergeCell ref="C80:C81"/>
    <mergeCell ref="I3:I4"/>
    <mergeCell ref="J38:J39"/>
    <mergeCell ref="B40:B48"/>
    <mergeCell ref="C38:C39"/>
    <mergeCell ref="B5:B10"/>
    <mergeCell ref="B11:B17"/>
    <mergeCell ref="B18:B26"/>
    <mergeCell ref="B27:B35"/>
    <mergeCell ref="B135:B144"/>
    <mergeCell ref="B145:B154"/>
    <mergeCell ref="B155:B164"/>
    <mergeCell ref="C167:C168"/>
    <mergeCell ref="B179:B188"/>
    <mergeCell ref="B189:B198"/>
    <mergeCell ref="B199:B208"/>
    <mergeCell ref="Q167:Q168"/>
    <mergeCell ref="O167:O168"/>
    <mergeCell ref="P167:P168"/>
    <mergeCell ref="B169:B17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NIHONMUSEN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kawada</dc:creator>
  <cp:keywords/>
  <dc:description/>
  <cp:lastModifiedBy>kawada</cp:lastModifiedBy>
  <dcterms:created xsi:type="dcterms:W3CDTF">2007-09-13T07:24:13Z</dcterms:created>
  <dcterms:modified xsi:type="dcterms:W3CDTF">2007-10-30T01:37:26Z</dcterms:modified>
  <cp:category/>
  <cp:version/>
  <cp:contentType/>
  <cp:contentStatus/>
</cp:coreProperties>
</file>